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A_Starosta\Obecne zastupitelstvo\2021\5\"/>
    </mc:Choice>
  </mc:AlternateContent>
  <xr:revisionPtr revIDLastSave="0" documentId="13_ncr:1_{BF7818A0-AFE7-45CE-800C-1A6A1F32346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ávrh podľa FK" sheetId="3" r:id="rId1"/>
    <sheet name="zastupiteľstvo" sheetId="1" r:id="rId2"/>
  </sheets>
  <definedNames>
    <definedName name="_xlnm.Print_Titles" localSheetId="0">'Návrh podľa FK'!$3:$3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6" i="3" l="1"/>
  <c r="I86" i="3"/>
  <c r="H86" i="3"/>
  <c r="G86" i="3"/>
  <c r="F86" i="3"/>
  <c r="E86" i="3"/>
  <c r="D86" i="3"/>
  <c r="F23" i="1" l="1"/>
  <c r="D20" i="1"/>
  <c r="D10" i="1"/>
  <c r="J85" i="3" l="1"/>
  <c r="I85" i="3"/>
  <c r="J41" i="3"/>
  <c r="I41" i="3"/>
  <c r="J19" i="3"/>
  <c r="J82" i="3"/>
  <c r="I82" i="3"/>
  <c r="H82" i="3"/>
  <c r="G82" i="3"/>
  <c r="E82" i="3"/>
  <c r="D82" i="3"/>
  <c r="F82" i="3"/>
  <c r="D62" i="3"/>
  <c r="G85" i="3"/>
  <c r="F85" i="3"/>
  <c r="E85" i="3"/>
  <c r="D85" i="3"/>
  <c r="G79" i="3"/>
  <c r="F79" i="3"/>
  <c r="E79" i="3"/>
  <c r="D79" i="3"/>
  <c r="H79" i="3"/>
  <c r="G41" i="3"/>
  <c r="F41" i="3"/>
  <c r="E41" i="3"/>
  <c r="H85" i="3" l="1"/>
  <c r="H41" i="3"/>
  <c r="E9" i="3" l="1"/>
  <c r="F9" i="3"/>
  <c r="G9" i="3"/>
  <c r="H9" i="3"/>
  <c r="I9" i="3"/>
  <c r="J9" i="3"/>
  <c r="E13" i="3"/>
  <c r="F13" i="3"/>
  <c r="G13" i="3"/>
  <c r="H13" i="3"/>
  <c r="I13" i="3"/>
  <c r="J13" i="3"/>
  <c r="E17" i="3"/>
  <c r="F17" i="3"/>
  <c r="G17" i="3"/>
  <c r="H17" i="3"/>
  <c r="I17" i="3"/>
  <c r="J17" i="3"/>
  <c r="E19" i="3"/>
  <c r="F19" i="3"/>
  <c r="G19" i="3"/>
  <c r="H19" i="3"/>
  <c r="I19" i="3"/>
  <c r="E22" i="3"/>
  <c r="F22" i="3"/>
  <c r="G22" i="3"/>
  <c r="H22" i="3"/>
  <c r="I22" i="3"/>
  <c r="J22" i="3"/>
  <c r="E47" i="3"/>
  <c r="F47" i="3"/>
  <c r="G47" i="3"/>
  <c r="H47" i="3"/>
  <c r="I47" i="3"/>
  <c r="J47" i="3"/>
  <c r="E52" i="3"/>
  <c r="F52" i="3"/>
  <c r="G52" i="3"/>
  <c r="H52" i="3"/>
  <c r="I52" i="3"/>
  <c r="J52" i="3"/>
  <c r="E57" i="3"/>
  <c r="F57" i="3"/>
  <c r="G57" i="3"/>
  <c r="H57" i="3"/>
  <c r="I57" i="3"/>
  <c r="J57" i="3"/>
  <c r="E62" i="3"/>
  <c r="F62" i="3"/>
  <c r="G62" i="3"/>
  <c r="H62" i="3"/>
  <c r="I62" i="3"/>
  <c r="J62" i="3"/>
  <c r="E69" i="3"/>
  <c r="F69" i="3"/>
  <c r="G69" i="3"/>
  <c r="H69" i="3"/>
  <c r="I69" i="3"/>
  <c r="J69" i="3"/>
  <c r="E73" i="3"/>
  <c r="F73" i="3"/>
  <c r="G73" i="3"/>
  <c r="H73" i="3"/>
  <c r="I73" i="3"/>
  <c r="J73" i="3"/>
  <c r="E75" i="3"/>
  <c r="F75" i="3"/>
  <c r="G75" i="3"/>
  <c r="H75" i="3"/>
  <c r="I75" i="3"/>
  <c r="J75" i="3"/>
  <c r="I79" i="3"/>
  <c r="J79" i="3"/>
  <c r="E45" i="3"/>
  <c r="F45" i="3"/>
  <c r="G45" i="3"/>
  <c r="H45" i="3"/>
  <c r="I45" i="3"/>
  <c r="J45" i="3"/>
  <c r="E43" i="3"/>
  <c r="F43" i="3"/>
  <c r="G43" i="3"/>
  <c r="H43" i="3"/>
  <c r="I43" i="3"/>
  <c r="J43" i="3"/>
  <c r="E36" i="3"/>
  <c r="F36" i="3"/>
  <c r="G36" i="3"/>
  <c r="H36" i="3"/>
  <c r="I36" i="3"/>
  <c r="J36" i="3"/>
  <c r="D75" i="3"/>
  <c r="D73" i="3"/>
  <c r="D69" i="3"/>
  <c r="D57" i="3"/>
  <c r="D52" i="3"/>
  <c r="D47" i="3"/>
  <c r="D45" i="3"/>
  <c r="D43" i="3"/>
  <c r="D41" i="3"/>
  <c r="D36" i="3"/>
  <c r="D22" i="3"/>
  <c r="D19" i="3"/>
  <c r="D17" i="3"/>
  <c r="D13" i="3"/>
  <c r="D9" i="3"/>
  <c r="J8" i="3" l="1"/>
  <c r="J4" i="3" s="1"/>
  <c r="F8" i="3"/>
  <c r="F4" i="3" s="1"/>
  <c r="D8" i="3"/>
  <c r="D4" i="3" s="1"/>
  <c r="D35" i="3"/>
  <c r="I35" i="3"/>
  <c r="D68" i="3"/>
  <c r="J68" i="3"/>
  <c r="F68" i="3"/>
  <c r="H68" i="3"/>
  <c r="I8" i="3"/>
  <c r="I4" i="3" s="1"/>
  <c r="E8" i="3"/>
  <c r="E4" i="3" s="1"/>
  <c r="G8" i="3"/>
  <c r="G4" i="3" s="1"/>
  <c r="H8" i="3"/>
  <c r="H4" i="3" s="1"/>
  <c r="J35" i="3"/>
  <c r="F35" i="3"/>
  <c r="I68" i="3"/>
  <c r="E68" i="3"/>
  <c r="G68" i="3"/>
  <c r="M79" i="3" s="1"/>
  <c r="G35" i="3"/>
  <c r="N35" i="3" s="1"/>
  <c r="H35" i="3"/>
  <c r="E35" i="3"/>
  <c r="I5" i="3" l="1"/>
  <c r="J5" i="3"/>
  <c r="F5" i="3"/>
  <c r="D5" i="3"/>
  <c r="G5" i="3"/>
  <c r="E5" i="3"/>
  <c r="H5" i="3"/>
  <c r="I23" i="1"/>
  <c r="H23" i="1"/>
  <c r="G23" i="1"/>
  <c r="E23" i="1"/>
  <c r="D23" i="1"/>
  <c r="I22" i="1"/>
  <c r="H22" i="1"/>
  <c r="G22" i="1"/>
  <c r="F22" i="1"/>
  <c r="E22" i="1"/>
  <c r="D22" i="1"/>
  <c r="I21" i="1"/>
  <c r="H21" i="1"/>
  <c r="G21" i="1"/>
  <c r="F21" i="1"/>
  <c r="E21" i="1"/>
  <c r="D21" i="1"/>
  <c r="I20" i="1"/>
  <c r="H20" i="1"/>
  <c r="G20" i="1"/>
  <c r="F20" i="1"/>
  <c r="E20" i="1"/>
  <c r="I10" i="1"/>
  <c r="H10" i="1"/>
  <c r="G10" i="1"/>
  <c r="F10" i="1"/>
  <c r="O10" i="1" s="1"/>
  <c r="E10" i="1"/>
  <c r="D24" i="1" l="1"/>
  <c r="H24" i="1"/>
  <c r="F24" i="1"/>
  <c r="G24" i="1"/>
  <c r="E24" i="1"/>
  <c r="I24" i="1"/>
</calcChain>
</file>

<file path=xl/sharedStrings.xml><?xml version="1.0" encoding="utf-8"?>
<sst xmlns="http://schemas.openxmlformats.org/spreadsheetml/2006/main" count="182" uniqueCount="150">
  <si>
    <t>v EUR</t>
  </si>
  <si>
    <t>Por.č.</t>
  </si>
  <si>
    <t>Rozpočtové píjmy</t>
  </si>
  <si>
    <t>1.</t>
  </si>
  <si>
    <t>2.</t>
  </si>
  <si>
    <t>3.</t>
  </si>
  <si>
    <t>4.</t>
  </si>
  <si>
    <t>5.</t>
  </si>
  <si>
    <t>6.</t>
  </si>
  <si>
    <t>7.</t>
  </si>
  <si>
    <t>Bežné príjmy</t>
  </si>
  <si>
    <t>Kapitálové príjmy</t>
  </si>
  <si>
    <t>Finančné operácie</t>
  </si>
  <si>
    <t>Rezervný fond</t>
  </si>
  <si>
    <t>SPOLU</t>
  </si>
  <si>
    <t>Rozpočtové výdaje</t>
  </si>
  <si>
    <t>1-bežný výdaj</t>
  </si>
  <si>
    <t>2-kapitálový výdaj z toho:</t>
  </si>
  <si>
    <t>11.</t>
  </si>
  <si>
    <t>3-finančné operácie/finančný výdaj z toho:</t>
  </si>
  <si>
    <t>12.</t>
  </si>
  <si>
    <t>splátka úveru NB</t>
  </si>
  <si>
    <t>13.</t>
  </si>
  <si>
    <t>14.</t>
  </si>
  <si>
    <t>15.</t>
  </si>
  <si>
    <t>HV  - bežný</t>
  </si>
  <si>
    <t>16.</t>
  </si>
  <si>
    <t>HV - kapitálový</t>
  </si>
  <si>
    <t>17.</t>
  </si>
  <si>
    <t>HV  - finančný</t>
  </si>
  <si>
    <t>18.</t>
  </si>
  <si>
    <t>HV -  spolu</t>
  </si>
  <si>
    <t>projektová dok. Zberný dvor</t>
  </si>
  <si>
    <t>8.</t>
  </si>
  <si>
    <t>9.</t>
  </si>
  <si>
    <t>10.</t>
  </si>
  <si>
    <t>19.</t>
  </si>
  <si>
    <t>20.</t>
  </si>
  <si>
    <t>Kategória</t>
  </si>
  <si>
    <t>Funkčná klasifikácia</t>
  </si>
  <si>
    <t>Názov položky</t>
  </si>
  <si>
    <t>Rozpočet rok 2021</t>
  </si>
  <si>
    <t>Rozpočet rok 2022</t>
  </si>
  <si>
    <t>PRÍJMY SPOLU</t>
  </si>
  <si>
    <t>VÝDAVKY SPOLU</t>
  </si>
  <si>
    <t>BEŽNÉ PRÍJMY SPOLU</t>
  </si>
  <si>
    <t>Daňové príjmy</t>
  </si>
  <si>
    <t>Nedaňové príjmy</t>
  </si>
  <si>
    <t>KAPITÁLOVÉ PRÍJMY SPOLU</t>
  </si>
  <si>
    <t>FINANĆNÉ OPERÁCIE</t>
  </si>
  <si>
    <t>BEŽNÉ VÝDAVKY SPOLU</t>
  </si>
  <si>
    <t>01 Všeobecné verejné služby</t>
  </si>
  <si>
    <t>01.1.1.</t>
  </si>
  <si>
    <t>Výkonné a zákonodarné orgány (obec)</t>
  </si>
  <si>
    <t>01.6.0.</t>
  </si>
  <si>
    <t>01.3.3.</t>
  </si>
  <si>
    <t>04 Ekonomická oblasť</t>
  </si>
  <si>
    <t>03 Verejný poriadok a bezpečnosť</t>
  </si>
  <si>
    <t>03.2.0.</t>
  </si>
  <si>
    <t>Ochrana pred požiarmi</t>
  </si>
  <si>
    <t>04.5.1.</t>
  </si>
  <si>
    <t>Cestná doprava (chodníky, cesty)</t>
  </si>
  <si>
    <t>05 Ochrana životného prostredia</t>
  </si>
  <si>
    <t>05.1.0.</t>
  </si>
  <si>
    <t>Nakladanie s odpadmi</t>
  </si>
  <si>
    <t>06 Bývanie a občianska vybavenosť</t>
  </si>
  <si>
    <t>06.2.0.</t>
  </si>
  <si>
    <t>Rozvoj obce - verejná zeleň</t>
  </si>
  <si>
    <t>Verejné osvetlenie</t>
  </si>
  <si>
    <t>06.6.0.</t>
  </si>
  <si>
    <t>Bývanie - nájomná bytovka</t>
  </si>
  <si>
    <t>08 Rekreácie, kultúra a náboženstvo</t>
  </si>
  <si>
    <t>08.1.0.</t>
  </si>
  <si>
    <t>Športové služby (TJ, turisti, mariáš)</t>
  </si>
  <si>
    <t>08.2.0.</t>
  </si>
  <si>
    <t>Kultúrne služby (KD, knižnica a kultúrne udalosti)</t>
  </si>
  <si>
    <t>08.3.0.</t>
  </si>
  <si>
    <t>Vysielacie služby</t>
  </si>
  <si>
    <t>08.4.0.</t>
  </si>
  <si>
    <t>Iné spoločenské služby (cintorín)</t>
  </si>
  <si>
    <t>09 Vzdelávanie</t>
  </si>
  <si>
    <t>Predprimárne vzdelávanie (MŠ)</t>
  </si>
  <si>
    <t>09.1.1.1</t>
  </si>
  <si>
    <t>09.1.2.1</t>
  </si>
  <si>
    <t>Primárne vzdelávanie (ZŠ)</t>
  </si>
  <si>
    <t>09.5.0.</t>
  </si>
  <si>
    <t>Vdelávanie inde nedefinované (ŠKD)</t>
  </si>
  <si>
    <t>09.6.0.1.</t>
  </si>
  <si>
    <t>Školská jedáleň</t>
  </si>
  <si>
    <t>10 Sociálne zabezpečenie</t>
  </si>
  <si>
    <t>10.2.0.</t>
  </si>
  <si>
    <t>Staroba (opatrovateľská služba)</t>
  </si>
  <si>
    <t>10.7.0.</t>
  </si>
  <si>
    <t>Pomoc v hmotnej núdzi</t>
  </si>
  <si>
    <t>KAPITÁLOVÉ VÝDAVKY SPOLU</t>
  </si>
  <si>
    <t>05 Ochrana životného prostrenia</t>
  </si>
  <si>
    <t>08 Rekreácia, kultúra a náboženstvo</t>
  </si>
  <si>
    <t>06.1.0.</t>
  </si>
  <si>
    <t>Rekonštrukcia OcÚ</t>
  </si>
  <si>
    <t>Cestná doprava (cesty, ulice, chodníky)</t>
  </si>
  <si>
    <t>Rozvoj bývania (pozemky na výstavbu)</t>
  </si>
  <si>
    <t>09.6.1.</t>
  </si>
  <si>
    <t>Dane z príjmov a kapit. majetku</t>
  </si>
  <si>
    <t>Daň z nehnuteľností</t>
  </si>
  <si>
    <t>Daň za špecifické služby</t>
  </si>
  <si>
    <t>Príjmy z vlastníctva majetku</t>
  </si>
  <si>
    <t>Administratívne a iné poplatky</t>
  </si>
  <si>
    <t>Iné nedaňové príjmy</t>
  </si>
  <si>
    <t>Granty a transfery</t>
  </si>
  <si>
    <t>Tuzemské bežné granty a transfery</t>
  </si>
  <si>
    <t>Kapitálové transfery</t>
  </si>
  <si>
    <t>Z ostatných finančných operácií</t>
  </si>
  <si>
    <t>Matričná činnosť, REGOB, RA</t>
  </si>
  <si>
    <t>01.7.0.</t>
  </si>
  <si>
    <t>10.4.0.</t>
  </si>
  <si>
    <t>Rodina a deti - (RP osobitný príjemca)</t>
  </si>
  <si>
    <t>Cintorín</t>
  </si>
  <si>
    <t>FINANČNÉ OPERÁCIE</t>
  </si>
  <si>
    <t xml:space="preserve">Rozvoj obce </t>
  </si>
  <si>
    <t>VVS inde neklasifikované voľby</t>
  </si>
  <si>
    <t>Splátky úrokov z úverov - ŠFRB</t>
  </si>
  <si>
    <t>Vypracovala: D. Zemková</t>
  </si>
  <si>
    <t>Vypracovala:  D. Zemková</t>
  </si>
  <si>
    <t>Skutočné plnenie rozpočtu za r. 2019</t>
  </si>
  <si>
    <t>Rozpočet na r. 2022</t>
  </si>
  <si>
    <t>Rozpočet na r. 2023</t>
  </si>
  <si>
    <t>Čerpanie rok 2019</t>
  </si>
  <si>
    <t>Rozpočet rok 2023</t>
  </si>
  <si>
    <t>Dátum: 08.11.2021</t>
  </si>
  <si>
    <t>Rozpočet na rok 2022 a roky 2023 a 2024 - návrh</t>
  </si>
  <si>
    <t>Očakávaná skutočnosť rok 2021</t>
  </si>
  <si>
    <t>Rozpočet rok 2024</t>
  </si>
  <si>
    <t>Čerpanie rok 2020</t>
  </si>
  <si>
    <t>Vrátené finančné zábezpeky</t>
  </si>
  <si>
    <t>07.4.0.</t>
  </si>
  <si>
    <t>06.4.0.</t>
  </si>
  <si>
    <t>Splácanie istiny - ŠFRB, KIA</t>
  </si>
  <si>
    <t>Dátum:  08.11.2021</t>
  </si>
  <si>
    <t xml:space="preserve">Vyvesené na úradnej tabuli:  </t>
  </si>
  <si>
    <t>Ochrana, podpora a rozvoj ver. zdravia</t>
  </si>
  <si>
    <t>Očakávaná skutočnosť za rok 2021</t>
  </si>
  <si>
    <t>Návrh rozpočtu na rok 2022 - 2024</t>
  </si>
  <si>
    <t>Skutočné plnenie rozpočtu za r. 2020</t>
  </si>
  <si>
    <t>Očakávaná skutočnosť r. 2021</t>
  </si>
  <si>
    <t xml:space="preserve">Rozpočet na r. 2022 </t>
  </si>
  <si>
    <t xml:space="preserve">Rozpočet na r. 2024 </t>
  </si>
  <si>
    <t>Rozpočet na r. 2024</t>
  </si>
  <si>
    <t>os. automobil KIA, kamery</t>
  </si>
  <si>
    <t>vrátené finančné zábezpeky</t>
  </si>
  <si>
    <t>Cesty, chodníky, pozemky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</si>
</sst>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0" borderId="5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 wrapText="1"/>
    </xf>
    <xf numFmtId="4" fontId="5" fillId="0" borderId="8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1" xfId="0" applyFont="1" applyBorder="1"/>
    <xf numFmtId="4" fontId="6" fillId="0" borderId="11" xfId="0" applyNumberFormat="1" applyFont="1" applyBorder="1" applyAlignment="1">
      <alignment wrapText="1"/>
    </xf>
    <xf numFmtId="4" fontId="6" fillId="0" borderId="13" xfId="0" applyNumberFormat="1" applyFont="1" applyBorder="1" applyAlignment="1">
      <alignment wrapText="1"/>
    </xf>
    <xf numFmtId="4" fontId="6" fillId="0" borderId="14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15" xfId="0" applyNumberFormat="1" applyFont="1" applyBorder="1"/>
    <xf numFmtId="4" fontId="0" fillId="0" borderId="12" xfId="0" applyNumberFormat="1" applyBorder="1"/>
    <xf numFmtId="4" fontId="0" fillId="0" borderId="15" xfId="0" applyNumberFormat="1" applyBorder="1"/>
    <xf numFmtId="49" fontId="6" fillId="0" borderId="11" xfId="0" applyNumberFormat="1" applyFont="1" applyBorder="1"/>
    <xf numFmtId="4" fontId="0" fillId="0" borderId="11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4" fontId="0" fillId="0" borderId="14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7" fillId="0" borderId="16" xfId="0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0" fontId="8" fillId="0" borderId="0" xfId="0" applyFont="1"/>
    <xf numFmtId="4" fontId="6" fillId="0" borderId="13" xfId="0" applyNumberFormat="1" applyFont="1" applyBorder="1"/>
    <xf numFmtId="49" fontId="2" fillId="0" borderId="11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0" fillId="0" borderId="15" xfId="0" applyNumberFormat="1" applyFont="1" applyBorder="1"/>
    <xf numFmtId="4" fontId="0" fillId="0" borderId="13" xfId="0" applyNumberFormat="1" applyFont="1" applyBorder="1"/>
    <xf numFmtId="49" fontId="6" fillId="0" borderId="2" xfId="0" applyNumberFormat="1" applyFont="1" applyFill="1" applyBorder="1"/>
    <xf numFmtId="4" fontId="6" fillId="0" borderId="3" xfId="0" applyNumberFormat="1" applyFont="1" applyBorder="1" applyAlignment="1">
      <alignment horizontal="right"/>
    </xf>
    <xf numFmtId="49" fontId="6" fillId="0" borderId="11" xfId="0" applyNumberFormat="1" applyFont="1" applyFill="1" applyBorder="1"/>
    <xf numFmtId="4" fontId="6" fillId="0" borderId="12" xfId="0" applyNumberFormat="1" applyFont="1" applyBorder="1" applyAlignment="1">
      <alignment horizontal="right"/>
    </xf>
    <xf numFmtId="0" fontId="4" fillId="0" borderId="18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 applyBorder="1"/>
    <xf numFmtId="49" fontId="2" fillId="2" borderId="2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/>
    <xf numFmtId="0" fontId="0" fillId="0" borderId="11" xfId="0" applyBorder="1"/>
    <xf numFmtId="14" fontId="0" fillId="0" borderId="11" xfId="0" applyNumberFormat="1" applyBorder="1"/>
    <xf numFmtId="0" fontId="0" fillId="0" borderId="6" xfId="0" applyBorder="1"/>
    <xf numFmtId="0" fontId="11" fillId="0" borderId="12" xfId="0" applyFont="1" applyBorder="1"/>
    <xf numFmtId="0" fontId="12" fillId="0" borderId="12" xfId="0" applyFont="1" applyBorder="1"/>
    <xf numFmtId="0" fontId="12" fillId="0" borderId="12" xfId="0" applyFont="1" applyBorder="1" applyAlignment="1">
      <alignment wrapText="1"/>
    </xf>
    <xf numFmtId="0" fontId="12" fillId="0" borderId="7" xfId="0" applyFont="1" applyBorder="1"/>
    <xf numFmtId="0" fontId="0" fillId="0" borderId="32" xfId="0" applyBorder="1"/>
    <xf numFmtId="0" fontId="12" fillId="0" borderId="30" xfId="0" applyFont="1" applyBorder="1"/>
    <xf numFmtId="0" fontId="12" fillId="0" borderId="34" xfId="0" applyFont="1" applyBorder="1"/>
    <xf numFmtId="0" fontId="0" fillId="0" borderId="35" xfId="0" applyBorder="1"/>
    <xf numFmtId="0" fontId="0" fillId="0" borderId="31" xfId="0" applyBorder="1"/>
    <xf numFmtId="0" fontId="11" fillId="0" borderId="32" xfId="0" applyFont="1" applyBorder="1"/>
    <xf numFmtId="0" fontId="11" fillId="0" borderId="25" xfId="0" applyFont="1" applyBorder="1"/>
    <xf numFmtId="14" fontId="0" fillId="0" borderId="6" xfId="0" applyNumberFormat="1" applyBorder="1"/>
    <xf numFmtId="0" fontId="0" fillId="0" borderId="21" xfId="0" applyBorder="1"/>
    <xf numFmtId="0" fontId="11" fillId="0" borderId="36" xfId="0" applyFont="1" applyBorder="1"/>
    <xf numFmtId="0" fontId="0" fillId="0" borderId="27" xfId="0" applyBorder="1"/>
    <xf numFmtId="0" fontId="11" fillId="0" borderId="37" xfId="0" applyFont="1" applyBorder="1"/>
    <xf numFmtId="0" fontId="0" fillId="0" borderId="38" xfId="0" applyBorder="1"/>
    <xf numFmtId="0" fontId="0" fillId="0" borderId="39" xfId="0" applyBorder="1"/>
    <xf numFmtId="0" fontId="0" fillId="0" borderId="1" xfId="0" applyBorder="1"/>
    <xf numFmtId="0" fontId="0" fillId="0" borderId="5" xfId="0" applyBorder="1"/>
    <xf numFmtId="0" fontId="0" fillId="0" borderId="18" xfId="0" applyBorder="1"/>
    <xf numFmtId="0" fontId="0" fillId="0" borderId="2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13" fillId="0" borderId="3" xfId="0" applyFont="1" applyBorder="1"/>
    <xf numFmtId="0" fontId="13" fillId="0" borderId="12" xfId="0" applyFont="1" applyBorder="1"/>
    <xf numFmtId="0" fontId="13" fillId="0" borderId="17" xfId="0" applyFont="1" applyBorder="1"/>
    <xf numFmtId="0" fontId="13" fillId="0" borderId="32" xfId="0" applyFont="1" applyBorder="1"/>
    <xf numFmtId="0" fontId="13" fillId="0" borderId="35" xfId="0" applyFont="1" applyBorder="1"/>
    <xf numFmtId="0" fontId="0" fillId="0" borderId="45" xfId="0" applyBorder="1"/>
    <xf numFmtId="4" fontId="11" fillId="0" borderId="14" xfId="0" applyNumberFormat="1" applyFont="1" applyBorder="1" applyAlignment="1">
      <alignment horizontal="right"/>
    </xf>
    <xf numFmtId="0" fontId="11" fillId="0" borderId="31" xfId="0" applyFont="1" applyBorder="1"/>
    <xf numFmtId="0" fontId="0" fillId="0" borderId="0" xfId="0" applyBorder="1"/>
    <xf numFmtId="0" fontId="12" fillId="0" borderId="21" xfId="0" applyFont="1" applyBorder="1"/>
    <xf numFmtId="14" fontId="0" fillId="0" borderId="16" xfId="0" applyNumberFormat="1" applyBorder="1"/>
    <xf numFmtId="0" fontId="0" fillId="0" borderId="1" xfId="0" applyFont="1" applyBorder="1"/>
    <xf numFmtId="0" fontId="12" fillId="0" borderId="27" xfId="0" applyFont="1" applyBorder="1"/>
    <xf numFmtId="0" fontId="0" fillId="0" borderId="28" xfId="0" applyBorder="1"/>
    <xf numFmtId="0" fontId="12" fillId="0" borderId="7" xfId="0" applyFont="1" applyBorder="1" applyAlignment="1">
      <alignment wrapText="1"/>
    </xf>
    <xf numFmtId="14" fontId="0" fillId="0" borderId="21" xfId="0" applyNumberFormat="1" applyBorder="1"/>
    <xf numFmtId="3" fontId="12" fillId="0" borderId="3" xfId="0" applyNumberFormat="1" applyFont="1" applyBorder="1"/>
    <xf numFmtId="3" fontId="12" fillId="0" borderId="19" xfId="0" applyNumberFormat="1" applyFont="1" applyBorder="1"/>
    <xf numFmtId="3" fontId="12" fillId="0" borderId="32" xfId="0" applyNumberFormat="1" applyFont="1" applyBorder="1"/>
    <xf numFmtId="3" fontId="12" fillId="0" borderId="33" xfId="0" applyNumberFormat="1" applyFont="1" applyBorder="1"/>
    <xf numFmtId="3" fontId="12" fillId="0" borderId="12" xfId="0" applyNumberFormat="1" applyFont="1" applyBorder="1"/>
    <xf numFmtId="3" fontId="12" fillId="0" borderId="15" xfId="0" applyNumberFormat="1" applyFont="1" applyBorder="1"/>
    <xf numFmtId="3" fontId="12" fillId="0" borderId="17" xfId="0" applyNumberFormat="1" applyFont="1" applyBorder="1"/>
    <xf numFmtId="3" fontId="12" fillId="0" borderId="22" xfId="0" applyNumberFormat="1" applyFont="1" applyBorder="1"/>
    <xf numFmtId="3" fontId="12" fillId="0" borderId="35" xfId="0" applyNumberFormat="1" applyFont="1" applyBorder="1"/>
    <xf numFmtId="3" fontId="12" fillId="0" borderId="26" xfId="0" applyNumberFormat="1" applyFont="1" applyBorder="1"/>
    <xf numFmtId="3" fontId="11" fillId="0" borderId="3" xfId="0" applyNumberFormat="1" applyFont="1" applyBorder="1"/>
    <xf numFmtId="3" fontId="11" fillId="0" borderId="19" xfId="0" applyNumberFormat="1" applyFont="1" applyBorder="1"/>
    <xf numFmtId="3" fontId="11" fillId="0" borderId="32" xfId="0" applyNumberFormat="1" applyFont="1" applyBorder="1"/>
    <xf numFmtId="3" fontId="11" fillId="0" borderId="33" xfId="0" applyNumberFormat="1" applyFont="1" applyBorder="1"/>
    <xf numFmtId="3" fontId="11" fillId="0" borderId="12" xfId="0" applyNumberFormat="1" applyFont="1" applyBorder="1"/>
    <xf numFmtId="3" fontId="11" fillId="0" borderId="15" xfId="0" applyNumberFormat="1" applyFont="1" applyBorder="1"/>
    <xf numFmtId="3" fontId="11" fillId="0" borderId="35" xfId="0" applyNumberFormat="1" applyFont="1" applyBorder="1"/>
    <xf numFmtId="3" fontId="12" fillId="0" borderId="7" xfId="0" applyNumberFormat="1" applyFont="1" applyBorder="1"/>
    <xf numFmtId="3" fontId="12" fillId="0" borderId="23" xfId="0" applyNumberFormat="1" applyFont="1" applyBorder="1"/>
    <xf numFmtId="3" fontId="12" fillId="0" borderId="30" xfId="0" applyNumberFormat="1" applyFont="1" applyBorder="1"/>
    <xf numFmtId="3" fontId="12" fillId="0" borderId="20" xfId="0" applyNumberFormat="1" applyFont="1" applyBorder="1"/>
    <xf numFmtId="3" fontId="12" fillId="0" borderId="34" xfId="0" applyNumberFormat="1" applyFont="1" applyBorder="1"/>
    <xf numFmtId="3" fontId="12" fillId="0" borderId="24" xfId="0" applyNumberFormat="1" applyFont="1" applyBorder="1"/>
    <xf numFmtId="3" fontId="11" fillId="0" borderId="2" xfId="0" applyNumberFormat="1" applyFont="1" applyBorder="1"/>
    <xf numFmtId="0" fontId="12" fillId="0" borderId="0" xfId="0" applyFont="1" applyBorder="1"/>
    <xf numFmtId="3" fontId="12" fillId="0" borderId="0" xfId="0" applyNumberFormat="1" applyFont="1" applyBorder="1"/>
    <xf numFmtId="0" fontId="0" fillId="0" borderId="31" xfId="0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4" fontId="11" fillId="0" borderId="12" xfId="0" applyNumberFormat="1" applyFont="1" applyBorder="1" applyAlignment="1">
      <alignment wrapText="1"/>
    </xf>
    <xf numFmtId="4" fontId="11" fillId="0" borderId="13" xfId="0" applyNumberFormat="1" applyFont="1" applyBorder="1" applyAlignment="1">
      <alignment wrapText="1"/>
    </xf>
    <xf numFmtId="0" fontId="14" fillId="0" borderId="0" xfId="0" applyFont="1"/>
    <xf numFmtId="4" fontId="7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11" fillId="0" borderId="1" xfId="0" applyFont="1" applyBorder="1"/>
    <xf numFmtId="0" fontId="11" fillId="0" borderId="3" xfId="0" applyFont="1" applyBorder="1" applyAlignment="1">
      <alignment wrapText="1"/>
    </xf>
    <xf numFmtId="0" fontId="11" fillId="0" borderId="3" xfId="0" applyFont="1" applyBorder="1"/>
    <xf numFmtId="0" fontId="11" fillId="0" borderId="19" xfId="0" applyFont="1" applyBorder="1" applyAlignment="1">
      <alignment wrapText="1"/>
    </xf>
    <xf numFmtId="3" fontId="11" fillId="0" borderId="17" xfId="0" applyNumberFormat="1" applyFont="1" applyBorder="1"/>
    <xf numFmtId="3" fontId="11" fillId="0" borderId="22" xfId="0" applyNumberFormat="1" applyFont="1" applyBorder="1"/>
    <xf numFmtId="3" fontId="11" fillId="0" borderId="26" xfId="0" applyNumberFormat="1" applyFont="1" applyBorder="1"/>
    <xf numFmtId="0" fontId="0" fillId="0" borderId="16" xfId="0" applyBorder="1"/>
    <xf numFmtId="0" fontId="12" fillId="0" borderId="17" xfId="0" applyFont="1" applyBorder="1"/>
    <xf numFmtId="0" fontId="11" fillId="0" borderId="38" xfId="0" applyFont="1" applyBorder="1"/>
    <xf numFmtId="0" fontId="12" fillId="0" borderId="35" xfId="0" applyFont="1" applyBorder="1"/>
    <xf numFmtId="0" fontId="0" fillId="0" borderId="6" xfId="0" applyFont="1" applyFill="1" applyBorder="1"/>
    <xf numFmtId="0" fontId="0" fillId="0" borderId="25" xfId="0" applyFont="1" applyFill="1" applyBorder="1"/>
    <xf numFmtId="0" fontId="11" fillId="0" borderId="40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0" fontId="11" fillId="0" borderId="48" xfId="0" applyFont="1" applyFill="1" applyBorder="1" applyAlignment="1">
      <alignment horizontal="left"/>
    </xf>
    <xf numFmtId="0" fontId="11" fillId="0" borderId="36" xfId="0" applyFont="1" applyFill="1" applyBorder="1" applyAlignment="1">
      <alignment horizontal="left"/>
    </xf>
    <xf numFmtId="0" fontId="11" fillId="0" borderId="4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4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4"/>
  <sheetViews>
    <sheetView tabSelected="1" zoomScale="130" zoomScaleNormal="130" workbookViewId="0">
      <selection activeCell="F90" sqref="F90"/>
    </sheetView>
  </sheetViews>
  <sheetFormatPr defaultRowHeight="14.4" x14ac:dyDescent="0.3"/>
  <cols>
    <col min="2" max="2" width="11.88671875" customWidth="1"/>
    <col min="3" max="3" width="31" customWidth="1"/>
    <col min="4" max="4" width="10.5546875" bestFit="1" customWidth="1"/>
    <col min="6" max="6" width="10" customWidth="1"/>
    <col min="7" max="7" width="13" customWidth="1"/>
    <col min="8" max="8" width="10" customWidth="1"/>
    <col min="9" max="9" width="10.109375" customWidth="1"/>
    <col min="10" max="10" width="10.44140625" customWidth="1"/>
    <col min="14" max="14" width="13.109375" customWidth="1"/>
  </cols>
  <sheetData>
    <row r="1" spans="1:10" ht="15.6" x14ac:dyDescent="0.3">
      <c r="C1" s="130" t="s">
        <v>129</v>
      </c>
    </row>
    <row r="2" spans="1:10" ht="15" thickBot="1" x14ac:dyDescent="0.35"/>
    <row r="3" spans="1:10" ht="43.2" x14ac:dyDescent="0.3">
      <c r="A3" s="135" t="s">
        <v>38</v>
      </c>
      <c r="B3" s="136" t="s">
        <v>39</v>
      </c>
      <c r="C3" s="137" t="s">
        <v>40</v>
      </c>
      <c r="D3" s="136" t="s">
        <v>126</v>
      </c>
      <c r="E3" s="136" t="s">
        <v>132</v>
      </c>
      <c r="F3" s="136" t="s">
        <v>41</v>
      </c>
      <c r="G3" s="136" t="s">
        <v>130</v>
      </c>
      <c r="H3" s="136" t="s">
        <v>42</v>
      </c>
      <c r="I3" s="136" t="s">
        <v>127</v>
      </c>
      <c r="J3" s="138" t="s">
        <v>131</v>
      </c>
    </row>
    <row r="4" spans="1:10" x14ac:dyDescent="0.3">
      <c r="A4" s="154" t="s">
        <v>43</v>
      </c>
      <c r="B4" s="155"/>
      <c r="C4" s="156"/>
      <c r="D4" s="110">
        <f t="shared" ref="D4:J4" si="0">D8+D19+D22</f>
        <v>975894</v>
      </c>
      <c r="E4" s="110">
        <f t="shared" si="0"/>
        <v>934027</v>
      </c>
      <c r="F4" s="110">
        <f t="shared" si="0"/>
        <v>1092475</v>
      </c>
      <c r="G4" s="110">
        <f>G8+G19+G22</f>
        <v>1099434</v>
      </c>
      <c r="H4" s="110">
        <f>H8+H19+H22</f>
        <v>695983</v>
      </c>
      <c r="I4" s="110">
        <f t="shared" si="0"/>
        <v>721384</v>
      </c>
      <c r="J4" s="111">
        <f t="shared" si="0"/>
        <v>747738</v>
      </c>
    </row>
    <row r="5" spans="1:10" ht="15" thickBot="1" x14ac:dyDescent="0.35">
      <c r="A5" s="157" t="s">
        <v>44</v>
      </c>
      <c r="B5" s="158"/>
      <c r="C5" s="159"/>
      <c r="D5" s="139">
        <f t="shared" ref="D5:J5" si="1">D35+D68+D85</f>
        <v>933362</v>
      </c>
      <c r="E5" s="139">
        <f t="shared" si="1"/>
        <v>631390</v>
      </c>
      <c r="F5" s="139">
        <f t="shared" si="1"/>
        <v>1092475</v>
      </c>
      <c r="G5" s="139">
        <f t="shared" si="1"/>
        <v>993256</v>
      </c>
      <c r="H5" s="139">
        <f t="shared" si="1"/>
        <v>695983</v>
      </c>
      <c r="I5" s="139">
        <f t="shared" si="1"/>
        <v>721384</v>
      </c>
      <c r="J5" s="140">
        <f t="shared" si="1"/>
        <v>747738</v>
      </c>
    </row>
    <row r="7" spans="1:10" ht="15" thickBot="1" x14ac:dyDescent="0.35"/>
    <row r="8" spans="1:10" ht="15" thickBot="1" x14ac:dyDescent="0.35">
      <c r="A8" s="122"/>
      <c r="B8" s="123" t="s">
        <v>45</v>
      </c>
      <c r="C8" s="124"/>
      <c r="D8" s="119">
        <f>D9+D13+D17</f>
        <v>603904</v>
      </c>
      <c r="E8" s="106">
        <f t="shared" ref="E8:J8" si="2">E9+E13+E17</f>
        <v>659340</v>
      </c>
      <c r="F8" s="106">
        <f t="shared" si="2"/>
        <v>692534</v>
      </c>
      <c r="G8" s="106">
        <f t="shared" si="2"/>
        <v>701068</v>
      </c>
      <c r="H8" s="106">
        <f t="shared" si="2"/>
        <v>686035</v>
      </c>
      <c r="I8" s="106">
        <f t="shared" si="2"/>
        <v>714384</v>
      </c>
      <c r="J8" s="107">
        <f t="shared" si="2"/>
        <v>740738</v>
      </c>
    </row>
    <row r="9" spans="1:10" ht="15" thickBot="1" x14ac:dyDescent="0.35">
      <c r="A9" s="75">
        <v>100</v>
      </c>
      <c r="B9" s="61"/>
      <c r="C9" s="62" t="s">
        <v>46</v>
      </c>
      <c r="D9" s="108">
        <f>SUM(D10:D12)</f>
        <v>422338</v>
      </c>
      <c r="E9" s="108">
        <f t="shared" ref="E9:J9" si="3">SUM(E10:E12)</f>
        <v>440176</v>
      </c>
      <c r="F9" s="108">
        <f t="shared" si="3"/>
        <v>439337</v>
      </c>
      <c r="G9" s="108">
        <f t="shared" si="3"/>
        <v>452560</v>
      </c>
      <c r="H9" s="108">
        <f t="shared" si="3"/>
        <v>476955</v>
      </c>
      <c r="I9" s="108">
        <f t="shared" si="3"/>
        <v>503748</v>
      </c>
      <c r="J9" s="109">
        <f t="shared" si="3"/>
        <v>530852</v>
      </c>
    </row>
    <row r="10" spans="1:10" x14ac:dyDescent="0.3">
      <c r="A10" s="76">
        <v>110</v>
      </c>
      <c r="B10" s="71"/>
      <c r="C10" s="80" t="s">
        <v>102</v>
      </c>
      <c r="D10" s="96">
        <v>323937</v>
      </c>
      <c r="E10" s="96">
        <v>335584</v>
      </c>
      <c r="F10" s="96">
        <v>332647</v>
      </c>
      <c r="G10" s="96">
        <v>346514</v>
      </c>
      <c r="H10" s="96">
        <v>369620</v>
      </c>
      <c r="I10" s="96">
        <v>395713</v>
      </c>
      <c r="J10" s="97">
        <v>422817</v>
      </c>
    </row>
    <row r="11" spans="1:10" x14ac:dyDescent="0.3">
      <c r="A11" s="77">
        <v>120</v>
      </c>
      <c r="B11" s="72"/>
      <c r="C11" s="81" t="s">
        <v>103</v>
      </c>
      <c r="D11" s="100">
        <v>49967</v>
      </c>
      <c r="E11" s="100">
        <v>50235</v>
      </c>
      <c r="F11" s="100">
        <v>50740</v>
      </c>
      <c r="G11" s="100">
        <v>50740</v>
      </c>
      <c r="H11" s="100">
        <v>50820</v>
      </c>
      <c r="I11" s="100">
        <v>51020</v>
      </c>
      <c r="J11" s="101">
        <v>51020</v>
      </c>
    </row>
    <row r="12" spans="1:10" ht="15" thickBot="1" x14ac:dyDescent="0.35">
      <c r="A12" s="78">
        <v>130</v>
      </c>
      <c r="B12" s="73"/>
      <c r="C12" s="82" t="s">
        <v>104</v>
      </c>
      <c r="D12" s="102">
        <v>48434</v>
      </c>
      <c r="E12" s="102">
        <v>54357</v>
      </c>
      <c r="F12" s="102">
        <v>55950</v>
      </c>
      <c r="G12" s="102">
        <v>55306</v>
      </c>
      <c r="H12" s="102">
        <v>56515</v>
      </c>
      <c r="I12" s="102">
        <v>57015</v>
      </c>
      <c r="J12" s="103">
        <v>57015</v>
      </c>
    </row>
    <row r="13" spans="1:10" ht="15" thickBot="1" x14ac:dyDescent="0.35">
      <c r="A13" s="77">
        <v>200</v>
      </c>
      <c r="B13" s="72"/>
      <c r="C13" s="53" t="s">
        <v>47</v>
      </c>
      <c r="D13" s="110">
        <f>SUM(D14:D16)</f>
        <v>76705</v>
      </c>
      <c r="E13" s="110">
        <f t="shared" ref="E13:J13" si="4">SUM(E14:E16)</f>
        <v>75957</v>
      </c>
      <c r="F13" s="110">
        <f t="shared" si="4"/>
        <v>88109</v>
      </c>
      <c r="G13" s="110">
        <f t="shared" si="4"/>
        <v>83420</v>
      </c>
      <c r="H13" s="110">
        <f t="shared" si="4"/>
        <v>90635</v>
      </c>
      <c r="I13" s="110">
        <f t="shared" si="4"/>
        <v>90185</v>
      </c>
      <c r="J13" s="111">
        <f t="shared" si="4"/>
        <v>90185</v>
      </c>
    </row>
    <row r="14" spans="1:10" x14ac:dyDescent="0.3">
      <c r="A14" s="76">
        <v>210</v>
      </c>
      <c r="B14" s="71"/>
      <c r="C14" s="80" t="s">
        <v>105</v>
      </c>
      <c r="D14" s="96">
        <v>29697</v>
      </c>
      <c r="E14" s="96">
        <v>29598</v>
      </c>
      <c r="F14" s="96">
        <v>32827</v>
      </c>
      <c r="G14" s="96">
        <v>32827</v>
      </c>
      <c r="H14" s="96">
        <v>33253</v>
      </c>
      <c r="I14" s="96">
        <v>33253</v>
      </c>
      <c r="J14" s="97">
        <v>33253</v>
      </c>
    </row>
    <row r="15" spans="1:10" x14ac:dyDescent="0.3">
      <c r="A15" s="77">
        <v>220</v>
      </c>
      <c r="B15" s="72"/>
      <c r="C15" s="81" t="s">
        <v>106</v>
      </c>
      <c r="D15" s="100">
        <v>41046</v>
      </c>
      <c r="E15" s="100">
        <v>40161</v>
      </c>
      <c r="F15" s="100">
        <v>47182</v>
      </c>
      <c r="G15" s="100">
        <v>42482</v>
      </c>
      <c r="H15" s="100">
        <v>48782</v>
      </c>
      <c r="I15" s="100">
        <v>48332</v>
      </c>
      <c r="J15" s="101">
        <v>48332</v>
      </c>
    </row>
    <row r="16" spans="1:10" ht="15" thickBot="1" x14ac:dyDescent="0.35">
      <c r="A16" s="78">
        <v>290</v>
      </c>
      <c r="B16" s="73"/>
      <c r="C16" s="82" t="s">
        <v>107</v>
      </c>
      <c r="D16" s="102">
        <v>5962</v>
      </c>
      <c r="E16" s="102">
        <v>6198</v>
      </c>
      <c r="F16" s="102">
        <v>8100</v>
      </c>
      <c r="G16" s="102">
        <v>8111</v>
      </c>
      <c r="H16" s="102">
        <v>8600</v>
      </c>
      <c r="I16" s="102">
        <v>8600</v>
      </c>
      <c r="J16" s="103">
        <v>8600</v>
      </c>
    </row>
    <row r="17" spans="1:10" ht="15" thickBot="1" x14ac:dyDescent="0.35">
      <c r="A17" s="77">
        <v>300</v>
      </c>
      <c r="B17" s="72"/>
      <c r="C17" s="53" t="s">
        <v>108</v>
      </c>
      <c r="D17" s="110">
        <f>D18</f>
        <v>104861</v>
      </c>
      <c r="E17" s="110">
        <f t="shared" ref="E17:J17" si="5">E18</f>
        <v>143207</v>
      </c>
      <c r="F17" s="110">
        <f t="shared" si="5"/>
        <v>165088</v>
      </c>
      <c r="G17" s="110">
        <f t="shared" si="5"/>
        <v>165088</v>
      </c>
      <c r="H17" s="110">
        <f t="shared" si="5"/>
        <v>118445</v>
      </c>
      <c r="I17" s="110">
        <f t="shared" si="5"/>
        <v>120451</v>
      </c>
      <c r="J17" s="111">
        <f t="shared" si="5"/>
        <v>119701</v>
      </c>
    </row>
    <row r="18" spans="1:10" ht="15" thickBot="1" x14ac:dyDescent="0.35">
      <c r="A18" s="75">
        <v>310</v>
      </c>
      <c r="B18" s="61"/>
      <c r="C18" s="83" t="s">
        <v>109</v>
      </c>
      <c r="D18" s="98">
        <v>104861</v>
      </c>
      <c r="E18" s="98">
        <v>143207</v>
      </c>
      <c r="F18" s="98">
        <v>165088</v>
      </c>
      <c r="G18" s="98">
        <v>165088</v>
      </c>
      <c r="H18" s="98">
        <v>118445</v>
      </c>
      <c r="I18" s="98">
        <v>120451</v>
      </c>
      <c r="J18" s="99">
        <v>119701</v>
      </c>
    </row>
    <row r="19" spans="1:10" ht="15" thickBot="1" x14ac:dyDescent="0.35">
      <c r="A19" s="125"/>
      <c r="B19" s="126" t="s">
        <v>48</v>
      </c>
      <c r="C19" s="127"/>
      <c r="D19" s="110">
        <f>SUM(D20:D21)</f>
        <v>144914</v>
      </c>
      <c r="E19" s="110">
        <f t="shared" ref="E19:J19" si="6">SUM(E20:E21)</f>
        <v>225644</v>
      </c>
      <c r="F19" s="110">
        <f t="shared" si="6"/>
        <v>84438</v>
      </c>
      <c r="G19" s="110">
        <f t="shared" si="6"/>
        <v>82863</v>
      </c>
      <c r="H19" s="110">
        <f t="shared" si="6"/>
        <v>9000</v>
      </c>
      <c r="I19" s="110">
        <f t="shared" si="6"/>
        <v>7000</v>
      </c>
      <c r="J19" s="111">
        <f t="shared" si="6"/>
        <v>7000</v>
      </c>
    </row>
    <row r="20" spans="1:10" ht="15" thickBot="1" x14ac:dyDescent="0.35">
      <c r="A20" s="75">
        <v>230</v>
      </c>
      <c r="B20" s="61"/>
      <c r="C20" s="83" t="s">
        <v>11</v>
      </c>
      <c r="D20" s="98">
        <v>5700</v>
      </c>
      <c r="E20" s="98">
        <v>79600</v>
      </c>
      <c r="F20" s="98">
        <v>5000</v>
      </c>
      <c r="G20" s="98">
        <v>3425</v>
      </c>
      <c r="H20" s="98">
        <v>7000</v>
      </c>
      <c r="I20" s="98">
        <v>7000</v>
      </c>
      <c r="J20" s="99">
        <v>7000</v>
      </c>
    </row>
    <row r="21" spans="1:10" ht="15" thickBot="1" x14ac:dyDescent="0.35">
      <c r="A21" s="79">
        <v>320</v>
      </c>
      <c r="B21" s="74"/>
      <c r="C21" s="84" t="s">
        <v>110</v>
      </c>
      <c r="D21" s="104">
        <v>139214</v>
      </c>
      <c r="E21" s="104">
        <v>146044</v>
      </c>
      <c r="F21" s="104">
        <v>79438</v>
      </c>
      <c r="G21" s="104">
        <v>79438</v>
      </c>
      <c r="H21" s="98">
        <v>2000</v>
      </c>
      <c r="I21" s="104">
        <v>0</v>
      </c>
      <c r="J21" s="105">
        <v>0</v>
      </c>
    </row>
    <row r="22" spans="1:10" ht="15" thickBot="1" x14ac:dyDescent="0.35">
      <c r="A22" s="75"/>
      <c r="B22" s="148" t="s">
        <v>49</v>
      </c>
      <c r="C22" s="150"/>
      <c r="D22" s="108">
        <f>D23</f>
        <v>227076</v>
      </c>
      <c r="E22" s="108">
        <f t="shared" ref="E22:J22" si="7">E23</f>
        <v>49043</v>
      </c>
      <c r="F22" s="108">
        <f t="shared" si="7"/>
        <v>315503</v>
      </c>
      <c r="G22" s="108">
        <f t="shared" si="7"/>
        <v>315503</v>
      </c>
      <c r="H22" s="108">
        <f t="shared" si="7"/>
        <v>948</v>
      </c>
      <c r="I22" s="108">
        <f t="shared" si="7"/>
        <v>0</v>
      </c>
      <c r="J22" s="109">
        <f t="shared" si="7"/>
        <v>0</v>
      </c>
    </row>
    <row r="23" spans="1:10" ht="15" thickBot="1" x14ac:dyDescent="0.35">
      <c r="A23" s="79">
        <v>450</v>
      </c>
      <c r="B23" s="74"/>
      <c r="C23" s="84" t="s">
        <v>111</v>
      </c>
      <c r="D23" s="104">
        <v>227076</v>
      </c>
      <c r="E23" s="104">
        <v>49043</v>
      </c>
      <c r="F23" s="104">
        <v>315503</v>
      </c>
      <c r="G23" s="104">
        <v>315503</v>
      </c>
      <c r="H23" s="104">
        <v>948</v>
      </c>
      <c r="I23" s="104">
        <v>0</v>
      </c>
      <c r="J23" s="105">
        <v>0</v>
      </c>
    </row>
    <row r="34" spans="1:14" ht="15" thickBot="1" x14ac:dyDescent="0.35"/>
    <row r="35" spans="1:14" ht="15" thickBot="1" x14ac:dyDescent="0.35">
      <c r="A35" s="148" t="s">
        <v>50</v>
      </c>
      <c r="B35" s="149"/>
      <c r="C35" s="150"/>
      <c r="D35" s="108">
        <f>D36+D41+D43+D45+D47+D52+D57+D62</f>
        <v>588524</v>
      </c>
      <c r="E35" s="108">
        <f t="shared" ref="E35:J35" si="8">E36+E41+E43+E45+E47+E52+E57+E62</f>
        <v>552909</v>
      </c>
      <c r="F35" s="108">
        <f t="shared" si="8"/>
        <v>685530</v>
      </c>
      <c r="G35" s="108">
        <f t="shared" si="8"/>
        <v>687751</v>
      </c>
      <c r="H35" s="108">
        <f t="shared" si="8"/>
        <v>663052</v>
      </c>
      <c r="I35" s="108">
        <f t="shared" si="8"/>
        <v>674095</v>
      </c>
      <c r="J35" s="109">
        <f t="shared" si="8"/>
        <v>672153</v>
      </c>
      <c r="N35" s="2">
        <f>G35-zastupiteľstvo!F12</f>
        <v>0</v>
      </c>
    </row>
    <row r="36" spans="1:14" ht="15" thickBot="1" x14ac:dyDescent="0.35">
      <c r="A36" s="68">
        <v>600</v>
      </c>
      <c r="B36" s="63" t="s">
        <v>51</v>
      </c>
      <c r="C36" s="60"/>
      <c r="D36" s="112">
        <f>SUM(D37:D40)</f>
        <v>144906</v>
      </c>
      <c r="E36" s="112">
        <f t="shared" ref="E36:J36" si="9">SUM(E37:E40)</f>
        <v>147294</v>
      </c>
      <c r="F36" s="112">
        <f t="shared" si="9"/>
        <v>198929</v>
      </c>
      <c r="G36" s="112">
        <f t="shared" si="9"/>
        <v>198929</v>
      </c>
      <c r="H36" s="112">
        <f t="shared" si="9"/>
        <v>198867</v>
      </c>
      <c r="I36" s="112">
        <f t="shared" si="9"/>
        <v>195816</v>
      </c>
      <c r="J36" s="141">
        <f t="shared" si="9"/>
        <v>193724</v>
      </c>
    </row>
    <row r="37" spans="1:14" x14ac:dyDescent="0.3">
      <c r="A37" s="69"/>
      <c r="B37" s="64" t="s">
        <v>52</v>
      </c>
      <c r="C37" s="56" t="s">
        <v>53</v>
      </c>
      <c r="D37" s="113">
        <v>137863</v>
      </c>
      <c r="E37" s="113">
        <v>138428</v>
      </c>
      <c r="F37" s="113">
        <v>190262</v>
      </c>
      <c r="G37" s="113">
        <v>190262</v>
      </c>
      <c r="H37" s="113">
        <v>193014</v>
      </c>
      <c r="I37" s="113">
        <v>190094</v>
      </c>
      <c r="J37" s="114">
        <v>188144</v>
      </c>
    </row>
    <row r="38" spans="1:14" x14ac:dyDescent="0.3">
      <c r="A38" s="69"/>
      <c r="B38" s="50" t="s">
        <v>54</v>
      </c>
      <c r="C38" s="54" t="s">
        <v>119</v>
      </c>
      <c r="D38" s="100">
        <v>1685</v>
      </c>
      <c r="E38" s="100">
        <v>3503</v>
      </c>
      <c r="F38" s="100">
        <v>3539</v>
      </c>
      <c r="G38" s="100">
        <v>3539</v>
      </c>
      <c r="H38" s="100">
        <v>750</v>
      </c>
      <c r="I38" s="100">
        <v>750</v>
      </c>
      <c r="J38" s="101">
        <v>750</v>
      </c>
    </row>
    <row r="39" spans="1:14" x14ac:dyDescent="0.3">
      <c r="A39" s="69"/>
      <c r="B39" s="65" t="s">
        <v>113</v>
      </c>
      <c r="C39" s="58" t="s">
        <v>120</v>
      </c>
      <c r="D39" s="115">
        <v>2744</v>
      </c>
      <c r="E39" s="115">
        <v>2605</v>
      </c>
      <c r="F39" s="115">
        <v>2458</v>
      </c>
      <c r="G39" s="115">
        <v>2458</v>
      </c>
      <c r="H39" s="115">
        <v>2308</v>
      </c>
      <c r="I39" s="115">
        <v>2157</v>
      </c>
      <c r="J39" s="116">
        <v>2015</v>
      </c>
    </row>
    <row r="40" spans="1:14" ht="15" thickBot="1" x14ac:dyDescent="0.35">
      <c r="A40" s="69"/>
      <c r="B40" s="65" t="s">
        <v>55</v>
      </c>
      <c r="C40" s="58" t="s">
        <v>112</v>
      </c>
      <c r="D40" s="115">
        <v>2614</v>
      </c>
      <c r="E40" s="115">
        <v>2758</v>
      </c>
      <c r="F40" s="115">
        <v>2670</v>
      </c>
      <c r="G40" s="115">
        <v>2670</v>
      </c>
      <c r="H40" s="115">
        <v>2795</v>
      </c>
      <c r="I40" s="115">
        <v>2815</v>
      </c>
      <c r="J40" s="116">
        <v>2815</v>
      </c>
    </row>
    <row r="41" spans="1:14" ht="15" thickBot="1" x14ac:dyDescent="0.35">
      <c r="A41" s="69"/>
      <c r="B41" s="66" t="s">
        <v>57</v>
      </c>
      <c r="C41" s="57"/>
      <c r="D41" s="108">
        <f>D42</f>
        <v>11970</v>
      </c>
      <c r="E41" s="108">
        <f t="shared" ref="E41:G41" si="10">SUM(E42)</f>
        <v>7710</v>
      </c>
      <c r="F41" s="108">
        <f t="shared" si="10"/>
        <v>10010</v>
      </c>
      <c r="G41" s="108">
        <f t="shared" si="10"/>
        <v>7110</v>
      </c>
      <c r="H41" s="108">
        <f>SUM(H42)</f>
        <v>9710</v>
      </c>
      <c r="I41" s="108">
        <f t="shared" ref="I41:J41" si="11">SUM(I42)</f>
        <v>9710</v>
      </c>
      <c r="J41" s="109">
        <f t="shared" si="11"/>
        <v>9710</v>
      </c>
    </row>
    <row r="42" spans="1:14" ht="15" thickBot="1" x14ac:dyDescent="0.35">
      <c r="A42" s="69"/>
      <c r="B42" s="67" t="s">
        <v>58</v>
      </c>
      <c r="C42" s="59" t="s">
        <v>59</v>
      </c>
      <c r="D42" s="117">
        <v>11970</v>
      </c>
      <c r="E42" s="117">
        <v>7710</v>
      </c>
      <c r="F42" s="117">
        <v>10010</v>
      </c>
      <c r="G42" s="117">
        <v>7110</v>
      </c>
      <c r="H42" s="117">
        <v>9710</v>
      </c>
      <c r="I42" s="117">
        <v>9710</v>
      </c>
      <c r="J42" s="118">
        <v>9710</v>
      </c>
    </row>
    <row r="43" spans="1:14" ht="15" thickBot="1" x14ac:dyDescent="0.35">
      <c r="A43" s="69"/>
      <c r="B43" s="66" t="s">
        <v>56</v>
      </c>
      <c r="C43" s="57"/>
      <c r="D43" s="108">
        <f>D44</f>
        <v>3264</v>
      </c>
      <c r="E43" s="108">
        <f t="shared" ref="E43:J43" si="12">E44</f>
        <v>2094</v>
      </c>
      <c r="F43" s="108">
        <f t="shared" si="12"/>
        <v>9000</v>
      </c>
      <c r="G43" s="108">
        <f t="shared" si="12"/>
        <v>3398</v>
      </c>
      <c r="H43" s="108">
        <f t="shared" si="12"/>
        <v>8000</v>
      </c>
      <c r="I43" s="108">
        <f t="shared" si="12"/>
        <v>8000</v>
      </c>
      <c r="J43" s="109">
        <f t="shared" si="12"/>
        <v>8000</v>
      </c>
    </row>
    <row r="44" spans="1:14" ht="15" thickBot="1" x14ac:dyDescent="0.35">
      <c r="A44" s="69"/>
      <c r="B44" s="67" t="s">
        <v>60</v>
      </c>
      <c r="C44" s="59" t="s">
        <v>61</v>
      </c>
      <c r="D44" s="117">
        <v>3264</v>
      </c>
      <c r="E44" s="117">
        <v>2094</v>
      </c>
      <c r="F44" s="117">
        <v>9000</v>
      </c>
      <c r="G44" s="117">
        <v>3398</v>
      </c>
      <c r="H44" s="117">
        <v>8000</v>
      </c>
      <c r="I44" s="117">
        <v>8000</v>
      </c>
      <c r="J44" s="118">
        <v>8000</v>
      </c>
    </row>
    <row r="45" spans="1:14" ht="15" thickBot="1" x14ac:dyDescent="0.35">
      <c r="A45" s="69"/>
      <c r="B45" s="66" t="s">
        <v>62</v>
      </c>
      <c r="C45" s="57"/>
      <c r="D45" s="108">
        <f>D46</f>
        <v>19587</v>
      </c>
      <c r="E45" s="108">
        <f t="shared" ref="E45:J45" si="13">E46</f>
        <v>23715</v>
      </c>
      <c r="F45" s="108">
        <f t="shared" si="13"/>
        <v>25100</v>
      </c>
      <c r="G45" s="108">
        <f t="shared" si="13"/>
        <v>25100</v>
      </c>
      <c r="H45" s="108">
        <f t="shared" si="13"/>
        <v>26100</v>
      </c>
      <c r="I45" s="108">
        <f t="shared" si="13"/>
        <v>26100</v>
      </c>
      <c r="J45" s="109">
        <f t="shared" si="13"/>
        <v>25700</v>
      </c>
    </row>
    <row r="46" spans="1:14" ht="15" thickBot="1" x14ac:dyDescent="0.35">
      <c r="A46" s="69"/>
      <c r="B46" s="67" t="s">
        <v>63</v>
      </c>
      <c r="C46" s="59" t="s">
        <v>64</v>
      </c>
      <c r="D46" s="117">
        <v>19587</v>
      </c>
      <c r="E46" s="117">
        <v>23715</v>
      </c>
      <c r="F46" s="117">
        <v>25100</v>
      </c>
      <c r="G46" s="117">
        <v>25100</v>
      </c>
      <c r="H46" s="117">
        <v>26100</v>
      </c>
      <c r="I46" s="117">
        <v>26100</v>
      </c>
      <c r="J46" s="118">
        <v>25700</v>
      </c>
    </row>
    <row r="47" spans="1:14" ht="15" thickBot="1" x14ac:dyDescent="0.35">
      <c r="A47" s="69"/>
      <c r="B47" s="66" t="s">
        <v>65</v>
      </c>
      <c r="C47" s="57"/>
      <c r="D47" s="108">
        <f>SUM(D48:D51)</f>
        <v>71030</v>
      </c>
      <c r="E47" s="108">
        <f t="shared" ref="E47:J47" si="14">SUM(E48:E51)</f>
        <v>63883</v>
      </c>
      <c r="F47" s="108">
        <f t="shared" si="14"/>
        <v>109025</v>
      </c>
      <c r="G47" s="108">
        <f t="shared" si="14"/>
        <v>138971</v>
      </c>
      <c r="H47" s="108">
        <f t="shared" si="14"/>
        <v>84291</v>
      </c>
      <c r="I47" s="108">
        <f t="shared" si="14"/>
        <v>87511</v>
      </c>
      <c r="J47" s="109">
        <f t="shared" si="14"/>
        <v>87611</v>
      </c>
    </row>
    <row r="48" spans="1:14" x14ac:dyDescent="0.3">
      <c r="A48" s="69"/>
      <c r="B48" s="52" t="s">
        <v>66</v>
      </c>
      <c r="C48" s="56" t="s">
        <v>67</v>
      </c>
      <c r="D48" s="113">
        <v>30253</v>
      </c>
      <c r="E48" s="113">
        <v>32900</v>
      </c>
      <c r="F48" s="113">
        <v>60836</v>
      </c>
      <c r="G48" s="113">
        <v>55868</v>
      </c>
      <c r="H48" s="113">
        <v>45325</v>
      </c>
      <c r="I48" s="113">
        <v>48445</v>
      </c>
      <c r="J48" s="114">
        <v>48445</v>
      </c>
    </row>
    <row r="49" spans="1:10" x14ac:dyDescent="0.3">
      <c r="A49" s="69"/>
      <c r="B49" s="50" t="s">
        <v>135</v>
      </c>
      <c r="C49" s="54" t="s">
        <v>68</v>
      </c>
      <c r="D49" s="100">
        <v>6809</v>
      </c>
      <c r="E49" s="100">
        <v>8005</v>
      </c>
      <c r="F49" s="100">
        <v>9083</v>
      </c>
      <c r="G49" s="100">
        <v>9083</v>
      </c>
      <c r="H49" s="100">
        <v>12010</v>
      </c>
      <c r="I49" s="100">
        <v>12110</v>
      </c>
      <c r="J49" s="101">
        <v>12110</v>
      </c>
    </row>
    <row r="50" spans="1:10" x14ac:dyDescent="0.3">
      <c r="A50" s="69"/>
      <c r="B50" s="65" t="s">
        <v>69</v>
      </c>
      <c r="C50" s="58" t="s">
        <v>70</v>
      </c>
      <c r="D50" s="115">
        <v>33968</v>
      </c>
      <c r="E50" s="115">
        <v>22978</v>
      </c>
      <c r="F50" s="115">
        <v>24106</v>
      </c>
      <c r="G50" s="115">
        <v>60606</v>
      </c>
      <c r="H50" s="115">
        <v>26956</v>
      </c>
      <c r="I50" s="115">
        <v>26956</v>
      </c>
      <c r="J50" s="116">
        <v>27056</v>
      </c>
    </row>
    <row r="51" spans="1:10" ht="15" thickBot="1" x14ac:dyDescent="0.35">
      <c r="A51" s="69"/>
      <c r="B51" s="65" t="s">
        <v>134</v>
      </c>
      <c r="C51" s="58" t="s">
        <v>139</v>
      </c>
      <c r="D51" s="115"/>
      <c r="E51" s="115"/>
      <c r="F51" s="115">
        <v>15000</v>
      </c>
      <c r="G51" s="115">
        <v>13414</v>
      </c>
      <c r="H51" s="115">
        <v>0</v>
      </c>
      <c r="I51" s="115">
        <v>0</v>
      </c>
      <c r="J51" s="116">
        <v>0</v>
      </c>
    </row>
    <row r="52" spans="1:10" ht="15" thickBot="1" x14ac:dyDescent="0.35">
      <c r="A52" s="69"/>
      <c r="B52" s="66" t="s">
        <v>71</v>
      </c>
      <c r="C52" s="57"/>
      <c r="D52" s="108">
        <f>SUM(D53:D56)</f>
        <v>39130</v>
      </c>
      <c r="E52" s="108">
        <f t="shared" ref="E52:J52" si="15">SUM(E53:E56)</f>
        <v>46144</v>
      </c>
      <c r="F52" s="108">
        <f t="shared" si="15"/>
        <v>40490</v>
      </c>
      <c r="G52" s="108">
        <f t="shared" si="15"/>
        <v>37311</v>
      </c>
      <c r="H52" s="108">
        <f t="shared" si="15"/>
        <v>44822</v>
      </c>
      <c r="I52" s="108">
        <f t="shared" si="15"/>
        <v>45442</v>
      </c>
      <c r="J52" s="109">
        <f t="shared" si="15"/>
        <v>45592</v>
      </c>
    </row>
    <row r="53" spans="1:10" x14ac:dyDescent="0.3">
      <c r="A53" s="69"/>
      <c r="B53" s="52" t="s">
        <v>72</v>
      </c>
      <c r="C53" s="56" t="s">
        <v>73</v>
      </c>
      <c r="D53" s="113">
        <v>10081</v>
      </c>
      <c r="E53" s="113">
        <v>5276</v>
      </c>
      <c r="F53" s="113">
        <v>6250</v>
      </c>
      <c r="G53" s="113">
        <v>6921</v>
      </c>
      <c r="H53" s="113">
        <v>10350</v>
      </c>
      <c r="I53" s="113">
        <v>10350</v>
      </c>
      <c r="J53" s="114">
        <v>10350</v>
      </c>
    </row>
    <row r="54" spans="1:10" ht="24.6" x14ac:dyDescent="0.3">
      <c r="A54" s="69"/>
      <c r="B54" s="50" t="s">
        <v>74</v>
      </c>
      <c r="C54" s="55" t="s">
        <v>75</v>
      </c>
      <c r="D54" s="100">
        <v>24788</v>
      </c>
      <c r="E54" s="100">
        <v>39926</v>
      </c>
      <c r="F54" s="100">
        <v>31272</v>
      </c>
      <c r="G54" s="100">
        <v>28772</v>
      </c>
      <c r="H54" s="100">
        <v>31404</v>
      </c>
      <c r="I54" s="100">
        <v>32004</v>
      </c>
      <c r="J54" s="101">
        <v>32104</v>
      </c>
    </row>
    <row r="55" spans="1:10" x14ac:dyDescent="0.3">
      <c r="A55" s="69"/>
      <c r="B55" s="50" t="s">
        <v>76</v>
      </c>
      <c r="C55" s="54" t="s">
        <v>77</v>
      </c>
      <c r="D55" s="100">
        <v>3134</v>
      </c>
      <c r="E55" s="100">
        <v>78</v>
      </c>
      <c r="F55" s="100">
        <v>1700</v>
      </c>
      <c r="G55" s="100">
        <v>350</v>
      </c>
      <c r="H55" s="100">
        <v>1700</v>
      </c>
      <c r="I55" s="100">
        <v>1700</v>
      </c>
      <c r="J55" s="101">
        <v>1700</v>
      </c>
    </row>
    <row r="56" spans="1:10" ht="15" thickBot="1" x14ac:dyDescent="0.35">
      <c r="A56" s="69"/>
      <c r="B56" s="65" t="s">
        <v>78</v>
      </c>
      <c r="C56" s="58" t="s">
        <v>79</v>
      </c>
      <c r="D56" s="115">
        <v>1127</v>
      </c>
      <c r="E56" s="115">
        <v>864</v>
      </c>
      <c r="F56" s="115">
        <v>1268</v>
      </c>
      <c r="G56" s="100">
        <v>1268</v>
      </c>
      <c r="H56" s="115">
        <v>1368</v>
      </c>
      <c r="I56" s="115">
        <v>1388</v>
      </c>
      <c r="J56" s="116">
        <v>1438</v>
      </c>
    </row>
    <row r="57" spans="1:10" ht="15" thickBot="1" x14ac:dyDescent="0.35">
      <c r="A57" s="69"/>
      <c r="B57" s="66" t="s">
        <v>80</v>
      </c>
      <c r="C57" s="57"/>
      <c r="D57" s="108">
        <f>SUM(D58:D61)</f>
        <v>289169</v>
      </c>
      <c r="E57" s="108">
        <f t="shared" ref="E57:J57" si="16">SUM(E58:E61)</f>
        <v>252067</v>
      </c>
      <c r="F57" s="108">
        <f t="shared" si="16"/>
        <v>283755</v>
      </c>
      <c r="G57" s="108">
        <f t="shared" si="16"/>
        <v>270755</v>
      </c>
      <c r="H57" s="108">
        <f t="shared" si="16"/>
        <v>286143</v>
      </c>
      <c r="I57" s="108">
        <f t="shared" si="16"/>
        <v>296305</v>
      </c>
      <c r="J57" s="109">
        <f t="shared" si="16"/>
        <v>296555</v>
      </c>
    </row>
    <row r="58" spans="1:10" x14ac:dyDescent="0.3">
      <c r="A58" s="69"/>
      <c r="B58" s="52" t="s">
        <v>82</v>
      </c>
      <c r="C58" s="56" t="s">
        <v>81</v>
      </c>
      <c r="D58" s="113">
        <v>132386</v>
      </c>
      <c r="E58" s="113">
        <v>87850</v>
      </c>
      <c r="F58" s="113">
        <v>95875</v>
      </c>
      <c r="G58" s="113">
        <v>95875</v>
      </c>
      <c r="H58" s="113">
        <v>101956</v>
      </c>
      <c r="I58" s="113">
        <v>109661</v>
      </c>
      <c r="J58" s="114">
        <v>109911</v>
      </c>
    </row>
    <row r="59" spans="1:10" x14ac:dyDescent="0.3">
      <c r="A59" s="69"/>
      <c r="B59" s="50" t="s">
        <v>83</v>
      </c>
      <c r="C59" s="54" t="s">
        <v>84</v>
      </c>
      <c r="D59" s="100">
        <v>89759</v>
      </c>
      <c r="E59" s="100">
        <v>97879</v>
      </c>
      <c r="F59" s="100">
        <v>110387</v>
      </c>
      <c r="G59" s="113">
        <v>107387</v>
      </c>
      <c r="H59" s="100">
        <v>106880</v>
      </c>
      <c r="I59" s="100">
        <v>110366</v>
      </c>
      <c r="J59" s="101">
        <v>110366</v>
      </c>
    </row>
    <row r="60" spans="1:10" x14ac:dyDescent="0.3">
      <c r="A60" s="69"/>
      <c r="B60" s="51" t="s">
        <v>85</v>
      </c>
      <c r="C60" s="54" t="s">
        <v>86</v>
      </c>
      <c r="D60" s="100">
        <v>17226</v>
      </c>
      <c r="E60" s="100">
        <v>20348</v>
      </c>
      <c r="F60" s="100">
        <v>21715</v>
      </c>
      <c r="G60" s="113">
        <v>21715</v>
      </c>
      <c r="H60" s="100">
        <v>23470</v>
      </c>
      <c r="I60" s="100">
        <v>23568</v>
      </c>
      <c r="J60" s="101">
        <v>23568</v>
      </c>
    </row>
    <row r="61" spans="1:10" ht="15" thickBot="1" x14ac:dyDescent="0.35">
      <c r="A61" s="69"/>
      <c r="B61" s="65" t="s">
        <v>87</v>
      </c>
      <c r="C61" s="58" t="s">
        <v>88</v>
      </c>
      <c r="D61" s="115">
        <v>49798</v>
      </c>
      <c r="E61" s="115">
        <v>45990</v>
      </c>
      <c r="F61" s="115">
        <v>55778</v>
      </c>
      <c r="G61" s="113">
        <v>45778</v>
      </c>
      <c r="H61" s="115">
        <v>53837</v>
      </c>
      <c r="I61" s="115">
        <v>52710</v>
      </c>
      <c r="J61" s="116">
        <v>52710</v>
      </c>
    </row>
    <row r="62" spans="1:10" ht="15" thickBot="1" x14ac:dyDescent="0.35">
      <c r="A62" s="69"/>
      <c r="B62" s="66" t="s">
        <v>89</v>
      </c>
      <c r="C62" s="57"/>
      <c r="D62" s="108">
        <f>SUM(D63:D65)</f>
        <v>9468</v>
      </c>
      <c r="E62" s="108">
        <f t="shared" ref="E62:J62" si="17">SUM(E63:E65)</f>
        <v>10002</v>
      </c>
      <c r="F62" s="108">
        <f t="shared" si="17"/>
        <v>9221</v>
      </c>
      <c r="G62" s="108">
        <f t="shared" si="17"/>
        <v>6177</v>
      </c>
      <c r="H62" s="108">
        <f t="shared" si="17"/>
        <v>5119</v>
      </c>
      <c r="I62" s="108">
        <f t="shared" si="17"/>
        <v>5211</v>
      </c>
      <c r="J62" s="109">
        <f t="shared" si="17"/>
        <v>5261</v>
      </c>
    </row>
    <row r="63" spans="1:10" x14ac:dyDescent="0.3">
      <c r="A63" s="69"/>
      <c r="B63" s="52" t="s">
        <v>90</v>
      </c>
      <c r="C63" s="56" t="s">
        <v>91</v>
      </c>
      <c r="D63" s="113">
        <v>8240</v>
      </c>
      <c r="E63" s="113">
        <v>9180</v>
      </c>
      <c r="F63" s="113">
        <v>8121</v>
      </c>
      <c r="G63" s="113">
        <v>5577</v>
      </c>
      <c r="H63" s="113">
        <v>3969</v>
      </c>
      <c r="I63" s="113">
        <v>4061</v>
      </c>
      <c r="J63" s="114">
        <v>4061</v>
      </c>
    </row>
    <row r="64" spans="1:10" x14ac:dyDescent="0.3">
      <c r="A64" s="69"/>
      <c r="B64" s="52" t="s">
        <v>114</v>
      </c>
      <c r="C64" s="56" t="s">
        <v>115</v>
      </c>
      <c r="D64" s="113">
        <v>947</v>
      </c>
      <c r="E64" s="113">
        <v>822</v>
      </c>
      <c r="F64" s="113">
        <v>600</v>
      </c>
      <c r="G64" s="113">
        <v>600</v>
      </c>
      <c r="H64" s="113">
        <v>650</v>
      </c>
      <c r="I64" s="113">
        <v>650</v>
      </c>
      <c r="J64" s="114">
        <v>700</v>
      </c>
    </row>
    <row r="65" spans="1:13" ht="15" thickBot="1" x14ac:dyDescent="0.35">
      <c r="A65" s="70"/>
      <c r="B65" s="142" t="s">
        <v>92</v>
      </c>
      <c r="C65" s="143" t="s">
        <v>93</v>
      </c>
      <c r="D65" s="102">
        <v>281</v>
      </c>
      <c r="E65" s="102">
        <v>0</v>
      </c>
      <c r="F65" s="102">
        <v>500</v>
      </c>
      <c r="G65" s="104">
        <v>0</v>
      </c>
      <c r="H65" s="102">
        <v>500</v>
      </c>
      <c r="I65" s="102">
        <v>500</v>
      </c>
      <c r="J65" s="103">
        <v>500</v>
      </c>
    </row>
    <row r="66" spans="1:13" x14ac:dyDescent="0.3">
      <c r="A66" s="88"/>
      <c r="B66" s="88"/>
      <c r="C66" s="120"/>
      <c r="D66" s="121"/>
      <c r="E66" s="121"/>
      <c r="F66" s="121"/>
      <c r="G66" s="121"/>
      <c r="H66" s="121"/>
      <c r="I66" s="121"/>
      <c r="J66" s="121"/>
    </row>
    <row r="67" spans="1:13" ht="15" thickBot="1" x14ac:dyDescent="0.35"/>
    <row r="68" spans="1:13" ht="15" thickBot="1" x14ac:dyDescent="0.35">
      <c r="A68" s="148" t="s">
        <v>94</v>
      </c>
      <c r="B68" s="149"/>
      <c r="C68" s="150"/>
      <c r="D68" s="108">
        <f>D69+D73+D75+D79+D82</f>
        <v>330410</v>
      </c>
      <c r="E68" s="108">
        <f t="shared" ref="E68:J68" si="18">E69+E73+E75+E79+E82</f>
        <v>63915</v>
      </c>
      <c r="F68" s="108">
        <f t="shared" si="18"/>
        <v>388735</v>
      </c>
      <c r="G68" s="108">
        <f t="shared" si="18"/>
        <v>285150</v>
      </c>
      <c r="H68" s="108">
        <f t="shared" si="18"/>
        <v>13623</v>
      </c>
      <c r="I68" s="108">
        <f t="shared" si="18"/>
        <v>31108</v>
      </c>
      <c r="J68" s="108">
        <f t="shared" si="18"/>
        <v>60426</v>
      </c>
    </row>
    <row r="69" spans="1:13" ht="15" thickBot="1" x14ac:dyDescent="0.35">
      <c r="A69" s="68">
        <v>700</v>
      </c>
      <c r="B69" s="63" t="s">
        <v>56</v>
      </c>
      <c r="C69" s="60"/>
      <c r="D69" s="112">
        <f>SUM(D70:D72)</f>
        <v>18630</v>
      </c>
      <c r="E69" s="112">
        <f t="shared" ref="E69:J69" si="19">SUM(E70:E72)</f>
        <v>24280</v>
      </c>
      <c r="F69" s="112">
        <f t="shared" si="19"/>
        <v>277860</v>
      </c>
      <c r="G69" s="112">
        <f t="shared" si="19"/>
        <v>258000</v>
      </c>
      <c r="H69" s="112">
        <f t="shared" si="19"/>
        <v>11623</v>
      </c>
      <c r="I69" s="112">
        <f t="shared" si="19"/>
        <v>31108</v>
      </c>
      <c r="J69" s="112">
        <f t="shared" si="19"/>
        <v>30426</v>
      </c>
    </row>
    <row r="70" spans="1:13" x14ac:dyDescent="0.3">
      <c r="A70" s="69"/>
      <c r="B70" s="64" t="s">
        <v>52</v>
      </c>
      <c r="C70" s="56" t="s">
        <v>53</v>
      </c>
      <c r="D70" s="113">
        <v>0</v>
      </c>
      <c r="E70" s="113">
        <v>19600</v>
      </c>
      <c r="F70" s="113">
        <v>19860</v>
      </c>
      <c r="G70" s="113">
        <v>0</v>
      </c>
      <c r="H70" s="113">
        <v>0</v>
      </c>
      <c r="I70" s="113">
        <v>0</v>
      </c>
      <c r="J70" s="113">
        <v>0</v>
      </c>
    </row>
    <row r="71" spans="1:13" x14ac:dyDescent="0.3">
      <c r="A71" s="69"/>
      <c r="B71" s="64" t="s">
        <v>58</v>
      </c>
      <c r="C71" s="54" t="s">
        <v>98</v>
      </c>
      <c r="D71" s="100">
        <v>0</v>
      </c>
      <c r="E71" s="100">
        <v>4680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</row>
    <row r="72" spans="1:13" ht="15" thickBot="1" x14ac:dyDescent="0.35">
      <c r="A72" s="69"/>
      <c r="B72" s="64" t="s">
        <v>60</v>
      </c>
      <c r="C72" s="58" t="s">
        <v>99</v>
      </c>
      <c r="D72" s="115">
        <v>18630</v>
      </c>
      <c r="E72" s="115">
        <v>0</v>
      </c>
      <c r="F72" s="115">
        <v>258000</v>
      </c>
      <c r="G72" s="115">
        <v>258000</v>
      </c>
      <c r="H72" s="115">
        <v>11623</v>
      </c>
      <c r="I72" s="115">
        <v>31108</v>
      </c>
      <c r="J72" s="115">
        <v>30426</v>
      </c>
    </row>
    <row r="73" spans="1:13" ht="15" thickBot="1" x14ac:dyDescent="0.35">
      <c r="A73" s="69"/>
      <c r="B73" s="66" t="s">
        <v>95</v>
      </c>
      <c r="C73" s="57"/>
      <c r="D73" s="108">
        <f>D74</f>
        <v>360</v>
      </c>
      <c r="E73" s="108">
        <f t="shared" ref="E73:J73" si="20">E74</f>
        <v>17800</v>
      </c>
      <c r="F73" s="108">
        <f t="shared" si="20"/>
        <v>49147</v>
      </c>
      <c r="G73" s="108">
        <f t="shared" si="20"/>
        <v>20000</v>
      </c>
      <c r="H73" s="108">
        <f t="shared" si="20"/>
        <v>0</v>
      </c>
      <c r="I73" s="108">
        <f t="shared" si="20"/>
        <v>0</v>
      </c>
      <c r="J73" s="108">
        <f t="shared" si="20"/>
        <v>0</v>
      </c>
    </row>
    <row r="74" spans="1:13" ht="15" thickBot="1" x14ac:dyDescent="0.35">
      <c r="A74" s="69"/>
      <c r="B74" s="64" t="s">
        <v>63</v>
      </c>
      <c r="C74" s="59" t="s">
        <v>64</v>
      </c>
      <c r="D74" s="117">
        <v>360</v>
      </c>
      <c r="E74" s="117">
        <v>17800</v>
      </c>
      <c r="F74" s="117">
        <v>49147</v>
      </c>
      <c r="G74" s="117">
        <v>20000</v>
      </c>
      <c r="H74" s="117">
        <v>0</v>
      </c>
      <c r="I74" s="117">
        <v>0</v>
      </c>
      <c r="J74" s="117">
        <v>0</v>
      </c>
    </row>
    <row r="75" spans="1:13" ht="15" thickBot="1" x14ac:dyDescent="0.35">
      <c r="A75" s="69"/>
      <c r="B75" s="66" t="s">
        <v>65</v>
      </c>
      <c r="C75" s="57"/>
      <c r="D75" s="108">
        <f>SUM(D76:D78)</f>
        <v>950</v>
      </c>
      <c r="E75" s="108">
        <f t="shared" ref="E75:J75" si="21">SUM(E76:E78)</f>
        <v>13946</v>
      </c>
      <c r="F75" s="108">
        <f t="shared" si="21"/>
        <v>59578</v>
      </c>
      <c r="G75" s="108">
        <f t="shared" si="21"/>
        <v>5000</v>
      </c>
      <c r="H75" s="108">
        <f t="shared" si="21"/>
        <v>0</v>
      </c>
      <c r="I75" s="108">
        <f t="shared" si="21"/>
        <v>0</v>
      </c>
      <c r="J75" s="108">
        <f t="shared" si="21"/>
        <v>30000</v>
      </c>
    </row>
    <row r="76" spans="1:13" x14ac:dyDescent="0.3">
      <c r="A76" s="69"/>
      <c r="B76" s="64" t="s">
        <v>97</v>
      </c>
      <c r="C76" s="56" t="s">
        <v>100</v>
      </c>
      <c r="D76" s="113">
        <v>0</v>
      </c>
      <c r="E76" s="113">
        <v>3175</v>
      </c>
      <c r="F76" s="113">
        <v>30000</v>
      </c>
      <c r="G76" s="113">
        <v>5000</v>
      </c>
      <c r="H76" s="113">
        <v>0</v>
      </c>
      <c r="I76" s="113">
        <v>0</v>
      </c>
      <c r="J76" s="113">
        <v>30000</v>
      </c>
    </row>
    <row r="77" spans="1:13" x14ac:dyDescent="0.3">
      <c r="A77" s="69"/>
      <c r="B77" s="64" t="s">
        <v>66</v>
      </c>
      <c r="C77" s="54" t="s">
        <v>118</v>
      </c>
      <c r="D77" s="100">
        <v>950</v>
      </c>
      <c r="E77" s="100">
        <v>10771</v>
      </c>
      <c r="F77" s="100">
        <v>29578</v>
      </c>
      <c r="G77" s="100">
        <v>0</v>
      </c>
      <c r="H77" s="100">
        <v>0</v>
      </c>
      <c r="I77" s="100">
        <v>0</v>
      </c>
      <c r="J77" s="100">
        <v>0</v>
      </c>
    </row>
    <row r="78" spans="1:13" ht="15" thickBot="1" x14ac:dyDescent="0.35">
      <c r="A78" s="69"/>
      <c r="B78" s="64"/>
      <c r="C78" s="58"/>
      <c r="D78" s="115">
        <v>0</v>
      </c>
      <c r="E78" s="115">
        <v>0</v>
      </c>
      <c r="F78" s="115">
        <v>0</v>
      </c>
      <c r="G78" s="115">
        <v>0</v>
      </c>
      <c r="H78" s="115">
        <v>0</v>
      </c>
      <c r="I78" s="115">
        <v>0</v>
      </c>
      <c r="J78" s="115">
        <v>0</v>
      </c>
    </row>
    <row r="79" spans="1:13" ht="15" thickBot="1" x14ac:dyDescent="0.35">
      <c r="A79" s="69"/>
      <c r="B79" s="87" t="s">
        <v>96</v>
      </c>
      <c r="C79" s="57"/>
      <c r="D79" s="108">
        <f t="shared" ref="D79:G79" si="22">D81+D80</f>
        <v>81627</v>
      </c>
      <c r="E79" s="108">
        <f t="shared" si="22"/>
        <v>2218</v>
      </c>
      <c r="F79" s="108">
        <f t="shared" si="22"/>
        <v>0</v>
      </c>
      <c r="G79" s="108">
        <f t="shared" si="22"/>
        <v>0</v>
      </c>
      <c r="H79" s="108">
        <f>H81+H80</f>
        <v>0</v>
      </c>
      <c r="I79" s="108">
        <f t="shared" ref="I79:J79" si="23">I81</f>
        <v>0</v>
      </c>
      <c r="J79" s="109">
        <f t="shared" si="23"/>
        <v>0</v>
      </c>
      <c r="M79" s="2">
        <f>G68-zastupiteľstvo!F13</f>
        <v>0</v>
      </c>
    </row>
    <row r="80" spans="1:13" ht="24.6" x14ac:dyDescent="0.3">
      <c r="A80" s="85"/>
      <c r="B80" s="93" t="s">
        <v>74</v>
      </c>
      <c r="C80" s="94" t="s">
        <v>75</v>
      </c>
      <c r="D80" s="113"/>
      <c r="E80" s="113">
        <v>2218</v>
      </c>
      <c r="F80" s="113">
        <v>0</v>
      </c>
      <c r="G80" s="113">
        <v>0</v>
      </c>
      <c r="H80" s="113">
        <v>0</v>
      </c>
      <c r="I80" s="113">
        <v>0</v>
      </c>
      <c r="J80" s="113">
        <v>0</v>
      </c>
    </row>
    <row r="81" spans="1:11" ht="15" thickBot="1" x14ac:dyDescent="0.35">
      <c r="A81" s="69"/>
      <c r="B81" s="95" t="s">
        <v>78</v>
      </c>
      <c r="C81" s="58" t="s">
        <v>116</v>
      </c>
      <c r="D81" s="115">
        <v>81627</v>
      </c>
      <c r="E81" s="115">
        <v>0</v>
      </c>
      <c r="F81" s="115">
        <v>0</v>
      </c>
      <c r="G81" s="115">
        <v>0</v>
      </c>
      <c r="H81" s="115">
        <v>0</v>
      </c>
      <c r="I81" s="115">
        <v>0</v>
      </c>
      <c r="J81" s="115">
        <v>0</v>
      </c>
    </row>
    <row r="82" spans="1:11" ht="15" thickBot="1" x14ac:dyDescent="0.35">
      <c r="A82" s="69"/>
      <c r="B82" s="87" t="s">
        <v>80</v>
      </c>
      <c r="C82" s="57"/>
      <c r="D82" s="108">
        <f t="shared" ref="D82:E82" si="24">D83+D84</f>
        <v>228843</v>
      </c>
      <c r="E82" s="108">
        <f t="shared" si="24"/>
        <v>5671</v>
      </c>
      <c r="F82" s="108">
        <f>F83+F84</f>
        <v>2150</v>
      </c>
      <c r="G82" s="108">
        <f t="shared" ref="G82:J82" si="25">G83+G84</f>
        <v>2150</v>
      </c>
      <c r="H82" s="108">
        <f t="shared" si="25"/>
        <v>2000</v>
      </c>
      <c r="I82" s="108">
        <f t="shared" si="25"/>
        <v>0</v>
      </c>
      <c r="J82" s="108">
        <f t="shared" si="25"/>
        <v>0</v>
      </c>
    </row>
    <row r="83" spans="1:11" x14ac:dyDescent="0.3">
      <c r="A83" s="85"/>
      <c r="B83" s="91" t="s">
        <v>82</v>
      </c>
      <c r="C83" s="92" t="s">
        <v>81</v>
      </c>
      <c r="D83" s="117">
        <v>226047</v>
      </c>
      <c r="E83" s="117">
        <v>5671</v>
      </c>
      <c r="F83" s="117">
        <v>0</v>
      </c>
      <c r="G83" s="117">
        <v>0</v>
      </c>
      <c r="H83" s="117">
        <v>2000</v>
      </c>
      <c r="I83" s="117">
        <v>0</v>
      </c>
      <c r="J83" s="117">
        <v>0</v>
      </c>
    </row>
    <row r="84" spans="1:11" ht="15" thickBot="1" x14ac:dyDescent="0.35">
      <c r="A84" s="70"/>
      <c r="B84" s="90" t="s">
        <v>101</v>
      </c>
      <c r="C84" s="89" t="s">
        <v>88</v>
      </c>
      <c r="D84" s="115">
        <v>2796</v>
      </c>
      <c r="E84" s="115">
        <v>0</v>
      </c>
      <c r="F84" s="115">
        <v>2150</v>
      </c>
      <c r="G84" s="115">
        <v>2150</v>
      </c>
      <c r="H84" s="115">
        <v>0</v>
      </c>
      <c r="I84" s="115">
        <v>0</v>
      </c>
      <c r="J84" s="115">
        <v>0</v>
      </c>
    </row>
    <row r="85" spans="1:11" ht="15" thickBot="1" x14ac:dyDescent="0.35">
      <c r="A85" s="151" t="s">
        <v>117</v>
      </c>
      <c r="B85" s="152"/>
      <c r="C85" s="153"/>
      <c r="D85" s="108">
        <f t="shared" ref="D85:G85" si="26">SUM(D86)</f>
        <v>14428</v>
      </c>
      <c r="E85" s="108">
        <f t="shared" si="26"/>
        <v>14566</v>
      </c>
      <c r="F85" s="108">
        <f t="shared" si="26"/>
        <v>18210</v>
      </c>
      <c r="G85" s="108">
        <f t="shared" si="26"/>
        <v>20355</v>
      </c>
      <c r="H85" s="108">
        <f>SUM(H86)</f>
        <v>19308</v>
      </c>
      <c r="I85" s="108">
        <f t="shared" ref="I85:J85" si="27">SUM(I86)</f>
        <v>16181</v>
      </c>
      <c r="J85" s="108">
        <f t="shared" si="27"/>
        <v>15159</v>
      </c>
    </row>
    <row r="86" spans="1:11" ht="15" thickBot="1" x14ac:dyDescent="0.35">
      <c r="A86" s="68">
        <v>800</v>
      </c>
      <c r="B86" s="66" t="s">
        <v>51</v>
      </c>
      <c r="C86" s="57"/>
      <c r="D86" s="108">
        <f>SUM(D88+D87)</f>
        <v>14428</v>
      </c>
      <c r="E86" s="108">
        <f>SUM(E88+E87)</f>
        <v>14566</v>
      </c>
      <c r="F86" s="108">
        <f t="shared" ref="F86:J86" si="28">SUM(F88+F87)</f>
        <v>18210</v>
      </c>
      <c r="G86" s="108">
        <f t="shared" si="28"/>
        <v>20355</v>
      </c>
      <c r="H86" s="108">
        <f t="shared" si="28"/>
        <v>19308</v>
      </c>
      <c r="I86" s="108">
        <f t="shared" si="28"/>
        <v>16181</v>
      </c>
      <c r="J86" s="108">
        <f t="shared" si="28"/>
        <v>15159</v>
      </c>
    </row>
    <row r="87" spans="1:11" x14ac:dyDescent="0.3">
      <c r="A87" s="144"/>
      <c r="B87" s="146" t="s">
        <v>113</v>
      </c>
      <c r="C87" s="56" t="s">
        <v>136</v>
      </c>
      <c r="D87" s="113">
        <v>14428</v>
      </c>
      <c r="E87" s="113">
        <v>14566</v>
      </c>
      <c r="F87" s="113">
        <v>18210</v>
      </c>
      <c r="G87" s="113">
        <v>18210</v>
      </c>
      <c r="H87" s="113">
        <v>18360</v>
      </c>
      <c r="I87" s="113">
        <v>16181</v>
      </c>
      <c r="J87" s="113">
        <v>15159</v>
      </c>
    </row>
    <row r="88" spans="1:11" ht="15" thickBot="1" x14ac:dyDescent="0.35">
      <c r="A88" s="70"/>
      <c r="B88" s="147" t="s">
        <v>69</v>
      </c>
      <c r="C88" s="145" t="s">
        <v>133</v>
      </c>
      <c r="D88" s="104">
        <v>0</v>
      </c>
      <c r="E88" s="104">
        <v>0</v>
      </c>
      <c r="F88" s="104">
        <v>0</v>
      </c>
      <c r="G88" s="104">
        <v>2145</v>
      </c>
      <c r="H88" s="104">
        <v>948</v>
      </c>
      <c r="I88" s="104">
        <v>0</v>
      </c>
      <c r="J88" s="102">
        <v>0</v>
      </c>
      <c r="K88" s="88"/>
    </row>
    <row r="91" spans="1:11" x14ac:dyDescent="0.3">
      <c r="C91" t="s">
        <v>137</v>
      </c>
    </row>
    <row r="92" spans="1:11" x14ac:dyDescent="0.3">
      <c r="C92" t="s">
        <v>122</v>
      </c>
    </row>
    <row r="93" spans="1:11" x14ac:dyDescent="0.3">
      <c r="D93" s="88"/>
    </row>
    <row r="94" spans="1:11" x14ac:dyDescent="0.3">
      <c r="C94" t="s">
        <v>138</v>
      </c>
      <c r="D94" s="160">
        <v>44518</v>
      </c>
    </row>
  </sheetData>
  <mergeCells count="6">
    <mergeCell ref="A35:C35"/>
    <mergeCell ref="A68:C68"/>
    <mergeCell ref="A85:C85"/>
    <mergeCell ref="B22:C22"/>
    <mergeCell ref="A4:C4"/>
    <mergeCell ref="A5:C5"/>
  </mergeCells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opLeftCell="A2" workbookViewId="0">
      <selection activeCell="C32" sqref="C32"/>
    </sheetView>
  </sheetViews>
  <sheetFormatPr defaultRowHeight="14.4" x14ac:dyDescent="0.3"/>
  <cols>
    <col min="1" max="1" width="0.44140625" customWidth="1"/>
    <col min="2" max="2" width="8.109375" customWidth="1"/>
    <col min="3" max="3" width="29.109375" customWidth="1"/>
    <col min="4" max="4" width="16.88671875" customWidth="1"/>
    <col min="5" max="5" width="15.6640625" customWidth="1"/>
    <col min="6" max="6" width="15.5546875" customWidth="1"/>
    <col min="7" max="8" width="16.88671875" customWidth="1"/>
    <col min="9" max="9" width="17.44140625" customWidth="1"/>
  </cols>
  <sheetData>
    <row r="1" spans="1:15" ht="18" x14ac:dyDescent="0.35">
      <c r="C1" s="1" t="s">
        <v>140</v>
      </c>
      <c r="D1" s="2"/>
      <c r="E1" s="2"/>
      <c r="F1" s="2"/>
    </row>
    <row r="2" spans="1:15" ht="18" x14ac:dyDescent="0.35">
      <c r="C2" s="1" t="s">
        <v>141</v>
      </c>
      <c r="D2" s="3"/>
      <c r="E2" s="3"/>
      <c r="F2" s="3"/>
    </row>
    <row r="3" spans="1:15" ht="15" thickBot="1" x14ac:dyDescent="0.35">
      <c r="D3" s="2"/>
      <c r="E3" s="2"/>
      <c r="F3" s="2"/>
      <c r="I3" s="4" t="s">
        <v>0</v>
      </c>
    </row>
    <row r="4" spans="1:15" ht="50.1" customHeight="1" x14ac:dyDescent="0.3">
      <c r="B4" s="5" t="s">
        <v>1</v>
      </c>
      <c r="C4" s="6" t="s">
        <v>2</v>
      </c>
      <c r="D4" s="7" t="s">
        <v>123</v>
      </c>
      <c r="E4" s="7" t="s">
        <v>142</v>
      </c>
      <c r="F4" s="7" t="s">
        <v>143</v>
      </c>
      <c r="G4" s="8" t="s">
        <v>144</v>
      </c>
      <c r="H4" s="8" t="s">
        <v>125</v>
      </c>
      <c r="I4" s="9" t="s">
        <v>145</v>
      </c>
    </row>
    <row r="5" spans="1:15" x14ac:dyDescent="0.3">
      <c r="A5" s="10"/>
      <c r="B5" s="11" t="s">
        <v>3</v>
      </c>
      <c r="C5" s="12" t="s">
        <v>3</v>
      </c>
      <c r="D5" s="13" t="s">
        <v>4</v>
      </c>
      <c r="E5" s="14" t="s">
        <v>5</v>
      </c>
      <c r="F5" s="15" t="s">
        <v>6</v>
      </c>
      <c r="G5" s="16" t="s">
        <v>7</v>
      </c>
      <c r="H5" s="17" t="s">
        <v>8</v>
      </c>
      <c r="I5" s="18" t="s">
        <v>9</v>
      </c>
      <c r="J5" s="10"/>
    </row>
    <row r="6" spans="1:15" x14ac:dyDescent="0.3">
      <c r="B6" s="11" t="s">
        <v>4</v>
      </c>
      <c r="C6" s="19" t="s">
        <v>10</v>
      </c>
      <c r="D6" s="20">
        <v>603904.31999999995</v>
      </c>
      <c r="E6" s="20">
        <v>659339.55000000005</v>
      </c>
      <c r="F6" s="21">
        <v>701068</v>
      </c>
      <c r="G6" s="22">
        <v>686035</v>
      </c>
      <c r="H6" s="23">
        <v>714384</v>
      </c>
      <c r="I6" s="24">
        <v>740738</v>
      </c>
    </row>
    <row r="7" spans="1:15" x14ac:dyDescent="0.3">
      <c r="B7" s="11" t="s">
        <v>5</v>
      </c>
      <c r="C7" s="19" t="s">
        <v>11</v>
      </c>
      <c r="D7" s="20">
        <v>144913.47</v>
      </c>
      <c r="E7" s="20">
        <v>225643.81</v>
      </c>
      <c r="F7" s="21">
        <v>82863</v>
      </c>
      <c r="G7" s="22">
        <v>9000</v>
      </c>
      <c r="H7" s="25">
        <v>7000</v>
      </c>
      <c r="I7" s="26">
        <v>7000</v>
      </c>
    </row>
    <row r="8" spans="1:15" x14ac:dyDescent="0.3">
      <c r="B8" s="11" t="s">
        <v>6</v>
      </c>
      <c r="C8" s="27" t="s">
        <v>12</v>
      </c>
      <c r="D8" s="28">
        <v>227591.14</v>
      </c>
      <c r="E8" s="28">
        <v>49043.22</v>
      </c>
      <c r="F8" s="29">
        <v>315503</v>
      </c>
      <c r="G8" s="30">
        <v>948</v>
      </c>
      <c r="H8" s="31">
        <v>0</v>
      </c>
      <c r="I8" s="26">
        <v>0</v>
      </c>
    </row>
    <row r="9" spans="1:15" x14ac:dyDescent="0.3">
      <c r="B9" s="11" t="s">
        <v>7</v>
      </c>
      <c r="C9" s="27" t="s">
        <v>13</v>
      </c>
      <c r="D9" s="28"/>
      <c r="E9" s="28"/>
      <c r="F9" s="29"/>
      <c r="G9" s="30"/>
      <c r="H9" s="31"/>
      <c r="I9" s="26"/>
    </row>
    <row r="10" spans="1:15" ht="16.2" thickBot="1" x14ac:dyDescent="0.35">
      <c r="B10" s="11" t="s">
        <v>8</v>
      </c>
      <c r="C10" s="32" t="s">
        <v>14</v>
      </c>
      <c r="D10" s="33">
        <f t="shared" ref="D10" si="0">SUM(D6:D9)</f>
        <v>976408.92999999993</v>
      </c>
      <c r="E10" s="33">
        <f t="shared" ref="E10:I10" si="1">SUM(E6:E9)</f>
        <v>934026.58000000007</v>
      </c>
      <c r="F10" s="33">
        <f t="shared" si="1"/>
        <v>1099434</v>
      </c>
      <c r="G10" s="33">
        <f t="shared" si="1"/>
        <v>695983</v>
      </c>
      <c r="H10" s="33">
        <f t="shared" si="1"/>
        <v>721384</v>
      </c>
      <c r="I10" s="131">
        <f t="shared" si="1"/>
        <v>747738</v>
      </c>
      <c r="J10" s="34"/>
      <c r="O10" s="2">
        <f>F10-'Návrh podľa FK'!G4</f>
        <v>0</v>
      </c>
    </row>
    <row r="11" spans="1:15" ht="50.1" customHeight="1" x14ac:dyDescent="0.3">
      <c r="B11" s="11" t="s">
        <v>9</v>
      </c>
      <c r="C11" s="48" t="s">
        <v>15</v>
      </c>
      <c r="D11" s="7" t="s">
        <v>123</v>
      </c>
      <c r="E11" s="7" t="s">
        <v>142</v>
      </c>
      <c r="F11" s="7" t="s">
        <v>143</v>
      </c>
      <c r="G11" s="8" t="s">
        <v>124</v>
      </c>
      <c r="H11" s="8" t="s">
        <v>125</v>
      </c>
      <c r="I11" s="9" t="s">
        <v>146</v>
      </c>
    </row>
    <row r="12" spans="1:15" x14ac:dyDescent="0.3">
      <c r="B12" s="11" t="s">
        <v>33</v>
      </c>
      <c r="C12" s="27" t="s">
        <v>16</v>
      </c>
      <c r="D12" s="23">
        <v>588523.59</v>
      </c>
      <c r="E12" s="23">
        <v>552908.35</v>
      </c>
      <c r="F12" s="35">
        <v>687751</v>
      </c>
      <c r="G12" s="22">
        <v>663052</v>
      </c>
      <c r="H12" s="23">
        <v>674095</v>
      </c>
      <c r="I12" s="24">
        <v>672153</v>
      </c>
      <c r="J12" s="2"/>
    </row>
    <row r="13" spans="1:15" x14ac:dyDescent="0.3">
      <c r="B13" s="11" t="s">
        <v>34</v>
      </c>
      <c r="C13" s="27" t="s">
        <v>17</v>
      </c>
      <c r="D13" s="23">
        <v>330409.78999999998</v>
      </c>
      <c r="E13" s="23">
        <v>63915.01</v>
      </c>
      <c r="F13" s="35">
        <v>285150</v>
      </c>
      <c r="G13" s="22">
        <v>13623</v>
      </c>
      <c r="H13" s="23">
        <v>31108</v>
      </c>
      <c r="I13" s="24">
        <v>60426</v>
      </c>
      <c r="J13" s="2"/>
    </row>
    <row r="14" spans="1:15" x14ac:dyDescent="0.3">
      <c r="B14" s="11" t="s">
        <v>35</v>
      </c>
      <c r="C14" s="36" t="s">
        <v>32</v>
      </c>
      <c r="D14" s="37"/>
      <c r="E14" s="37">
        <v>25430</v>
      </c>
      <c r="F14" s="38">
        <v>20000</v>
      </c>
      <c r="G14" s="30"/>
      <c r="H14" s="31"/>
      <c r="I14" s="39"/>
    </row>
    <row r="15" spans="1:15" x14ac:dyDescent="0.3">
      <c r="B15" s="11" t="s">
        <v>18</v>
      </c>
      <c r="C15" s="36" t="s">
        <v>149</v>
      </c>
      <c r="D15" s="37">
        <v>14323</v>
      </c>
      <c r="E15" s="37"/>
      <c r="F15" s="38">
        <v>263000</v>
      </c>
      <c r="G15" s="30">
        <v>13623</v>
      </c>
      <c r="H15" s="31">
        <v>31108</v>
      </c>
      <c r="I15" s="39">
        <v>60426</v>
      </c>
    </row>
    <row r="16" spans="1:15" x14ac:dyDescent="0.3">
      <c r="B16" s="11" t="s">
        <v>20</v>
      </c>
      <c r="C16" s="36" t="s">
        <v>147</v>
      </c>
      <c r="D16" s="37">
        <v>312930.78999999998</v>
      </c>
      <c r="E16" s="37">
        <v>14304.78</v>
      </c>
      <c r="F16" s="38"/>
      <c r="G16" s="30"/>
      <c r="H16" s="31"/>
      <c r="I16" s="39"/>
    </row>
    <row r="17" spans="2:10" x14ac:dyDescent="0.3">
      <c r="B17" s="11" t="s">
        <v>22</v>
      </c>
      <c r="C17" s="49" t="s">
        <v>19</v>
      </c>
      <c r="D17" s="128">
        <v>14942.74</v>
      </c>
      <c r="E17" s="128">
        <v>14566.34</v>
      </c>
      <c r="F17" s="129">
        <v>20355</v>
      </c>
      <c r="G17" s="86">
        <v>19308</v>
      </c>
      <c r="H17" s="86">
        <v>16181</v>
      </c>
      <c r="I17" s="132">
        <v>15159</v>
      </c>
    </row>
    <row r="18" spans="2:10" x14ac:dyDescent="0.3">
      <c r="B18" s="11" t="s">
        <v>23</v>
      </c>
      <c r="C18" s="27" t="s">
        <v>21</v>
      </c>
      <c r="D18" s="31">
        <v>14427.7</v>
      </c>
      <c r="E18" s="31">
        <v>14566.34</v>
      </c>
      <c r="F18" s="40">
        <v>18210</v>
      </c>
      <c r="G18" s="30"/>
      <c r="H18" s="31"/>
      <c r="I18" s="39"/>
    </row>
    <row r="19" spans="2:10" x14ac:dyDescent="0.3">
      <c r="B19" s="11" t="s">
        <v>24</v>
      </c>
      <c r="C19" s="27" t="s">
        <v>148</v>
      </c>
      <c r="D19" s="31"/>
      <c r="E19" s="31"/>
      <c r="F19" s="40">
        <v>2145</v>
      </c>
      <c r="G19" s="30"/>
      <c r="H19" s="31"/>
      <c r="I19" s="39"/>
    </row>
    <row r="20" spans="2:10" ht="16.2" thickBot="1" x14ac:dyDescent="0.35">
      <c r="B20" s="11" t="s">
        <v>26</v>
      </c>
      <c r="C20" s="32" t="s">
        <v>14</v>
      </c>
      <c r="D20" s="33">
        <f t="shared" ref="D20" si="2">D12+D13+D17</f>
        <v>933876.11999999988</v>
      </c>
      <c r="E20" s="33">
        <f t="shared" ref="E20:I20" si="3">E12+E13+E17</f>
        <v>631389.69999999995</v>
      </c>
      <c r="F20" s="33">
        <f t="shared" si="3"/>
        <v>993256</v>
      </c>
      <c r="G20" s="33">
        <f t="shared" si="3"/>
        <v>695983</v>
      </c>
      <c r="H20" s="33">
        <f t="shared" si="3"/>
        <v>721384</v>
      </c>
      <c r="I20" s="131">
        <f t="shared" si="3"/>
        <v>747738</v>
      </c>
      <c r="J20" s="34"/>
    </row>
    <row r="21" spans="2:10" x14ac:dyDescent="0.3">
      <c r="B21" s="11" t="s">
        <v>28</v>
      </c>
      <c r="C21" s="41" t="s">
        <v>25</v>
      </c>
      <c r="D21" s="42">
        <f t="shared" ref="D21:I22" si="4">D6-D12</f>
        <v>15380.729999999981</v>
      </c>
      <c r="E21" s="42">
        <f t="shared" si="4"/>
        <v>106431.20000000007</v>
      </c>
      <c r="F21" s="42">
        <f t="shared" si="4"/>
        <v>13317</v>
      </c>
      <c r="G21" s="42">
        <f t="shared" si="4"/>
        <v>22983</v>
      </c>
      <c r="H21" s="42">
        <f t="shared" si="4"/>
        <v>40289</v>
      </c>
      <c r="I21" s="133">
        <f t="shared" si="4"/>
        <v>68585</v>
      </c>
    </row>
    <row r="22" spans="2:10" x14ac:dyDescent="0.3">
      <c r="B22" s="11" t="s">
        <v>30</v>
      </c>
      <c r="C22" s="43" t="s">
        <v>27</v>
      </c>
      <c r="D22" s="44">
        <f t="shared" si="4"/>
        <v>-185496.31999999998</v>
      </c>
      <c r="E22" s="44">
        <f t="shared" si="4"/>
        <v>161728.79999999999</v>
      </c>
      <c r="F22" s="44">
        <f t="shared" si="4"/>
        <v>-202287</v>
      </c>
      <c r="G22" s="44">
        <f t="shared" si="4"/>
        <v>-4623</v>
      </c>
      <c r="H22" s="44">
        <f t="shared" si="4"/>
        <v>-24108</v>
      </c>
      <c r="I22" s="134">
        <f t="shared" si="4"/>
        <v>-53426</v>
      </c>
    </row>
    <row r="23" spans="2:10" x14ac:dyDescent="0.3">
      <c r="B23" s="11" t="s">
        <v>36</v>
      </c>
      <c r="C23" s="43" t="s">
        <v>29</v>
      </c>
      <c r="D23" s="44">
        <f t="shared" ref="D23:I23" si="5">D8-D17</f>
        <v>212648.40000000002</v>
      </c>
      <c r="E23" s="44">
        <f t="shared" si="5"/>
        <v>34476.880000000005</v>
      </c>
      <c r="F23" s="44">
        <f t="shared" si="5"/>
        <v>295148</v>
      </c>
      <c r="G23" s="44">
        <f t="shared" si="5"/>
        <v>-18360</v>
      </c>
      <c r="H23" s="44">
        <f t="shared" si="5"/>
        <v>-16181</v>
      </c>
      <c r="I23" s="134">
        <f t="shared" si="5"/>
        <v>-15159</v>
      </c>
    </row>
    <row r="24" spans="2:10" ht="16.2" thickBot="1" x14ac:dyDescent="0.35">
      <c r="B24" s="45" t="s">
        <v>37</v>
      </c>
      <c r="C24" s="32" t="s">
        <v>31</v>
      </c>
      <c r="D24" s="33">
        <f t="shared" ref="D24:I24" si="6">D10-D20</f>
        <v>42532.810000000056</v>
      </c>
      <c r="E24" s="33">
        <f t="shared" si="6"/>
        <v>302636.88000000012</v>
      </c>
      <c r="F24" s="33">
        <f t="shared" si="6"/>
        <v>106178</v>
      </c>
      <c r="G24" s="33">
        <f t="shared" si="6"/>
        <v>0</v>
      </c>
      <c r="H24" s="33">
        <f t="shared" si="6"/>
        <v>0</v>
      </c>
      <c r="I24" s="131">
        <f t="shared" si="6"/>
        <v>0</v>
      </c>
      <c r="J24" s="34"/>
    </row>
    <row r="25" spans="2:10" x14ac:dyDescent="0.3">
      <c r="D25" s="2"/>
      <c r="E25" s="2"/>
      <c r="F25" s="2"/>
    </row>
    <row r="26" spans="2:10" x14ac:dyDescent="0.3">
      <c r="C26" s="46" t="s">
        <v>128</v>
      </c>
      <c r="D26" s="2"/>
      <c r="E26" s="2"/>
      <c r="F26" s="2"/>
    </row>
    <row r="27" spans="2:10" x14ac:dyDescent="0.3">
      <c r="C27" s="47" t="s">
        <v>121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Návrh podľa FK</vt:lpstr>
      <vt:lpstr>zastupiteľstvo</vt:lpstr>
      <vt:lpstr>'Návrh podľa FK'!Názvy_tlače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ocu</dc:creator>
  <cp:lastModifiedBy>Mario Beblavy</cp:lastModifiedBy>
  <cp:lastPrinted>2021-11-08T13:56:30Z</cp:lastPrinted>
  <dcterms:created xsi:type="dcterms:W3CDTF">2019-10-31T11:45:20Z</dcterms:created>
  <dcterms:modified xsi:type="dcterms:W3CDTF">2021-11-18T08:39:49Z</dcterms:modified>
</cp:coreProperties>
</file>