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2"/>
  </bookViews>
  <sheets>
    <sheet name="príjmy" sheetId="1" r:id="rId1"/>
    <sheet name="PR1" sheetId="2" r:id="rId2"/>
    <sheet name="PR2" sheetId="3" r:id="rId3"/>
    <sheet name="PR3" sheetId="4" r:id="rId4"/>
    <sheet name="PR4" sheetId="5" r:id="rId5"/>
    <sheet name="PR5" sheetId="6" r:id="rId6"/>
    <sheet name="PR6" sheetId="7" r:id="rId7"/>
    <sheet name="PR7" sheetId="8" r:id="rId8"/>
    <sheet name="PR8" sheetId="9" r:id="rId9"/>
    <sheet name="PR9" sheetId="10" r:id="rId10"/>
    <sheet name="PR10" sheetId="11" r:id="rId11"/>
    <sheet name="PR11" sheetId="12" r:id="rId12"/>
    <sheet name="SUM " sheetId="13" r:id="rId13"/>
    <sheet name="SUM  (2)" sheetId="14" r:id="rId14"/>
  </sheets>
  <definedNames/>
  <calcPr fullCalcOnLoad="1"/>
</workbook>
</file>

<file path=xl/sharedStrings.xml><?xml version="1.0" encoding="utf-8"?>
<sst xmlns="http://schemas.openxmlformats.org/spreadsheetml/2006/main" count="1290" uniqueCount="488">
  <si>
    <t>Kapitálové príjmy spolu:</t>
  </si>
  <si>
    <t>Daňové príjmy</t>
  </si>
  <si>
    <t>podielové dane fyzické osoby/FO/</t>
  </si>
  <si>
    <t>Dane za špecifické služby</t>
  </si>
  <si>
    <t>133 001</t>
  </si>
  <si>
    <t>za psa</t>
  </si>
  <si>
    <t>133 013</t>
  </si>
  <si>
    <t>212 002</t>
  </si>
  <si>
    <t>z prenájmu pozemkov</t>
  </si>
  <si>
    <t>221 004</t>
  </si>
  <si>
    <t>úroky z vkladov</t>
  </si>
  <si>
    <t>Granty a transfery</t>
  </si>
  <si>
    <t>Bežné príjmy spolu:</t>
  </si>
  <si>
    <t>625 001</t>
  </si>
  <si>
    <t>625 002</t>
  </si>
  <si>
    <t>Fond zamestnanosti</t>
  </si>
  <si>
    <t>elektrická energia</t>
  </si>
  <si>
    <t>vodné</t>
  </si>
  <si>
    <t>633 002</t>
  </si>
  <si>
    <t>výpočtová technika</t>
  </si>
  <si>
    <t>školenia</t>
  </si>
  <si>
    <t>prídel do sociálneho fondu</t>
  </si>
  <si>
    <t>plat kontrolóra</t>
  </si>
  <si>
    <t xml:space="preserve">Kapitálové príjmy </t>
  </si>
  <si>
    <t xml:space="preserve">Bežné príjmy </t>
  </si>
  <si>
    <t>Rozpočtové príjmy spolu</t>
  </si>
  <si>
    <t>Odmeny</t>
  </si>
  <si>
    <t>odmeny</t>
  </si>
  <si>
    <t>úrazové poistenie</t>
  </si>
  <si>
    <t>na poist.do rezerv.fondu</t>
  </si>
  <si>
    <t>nemocenské poistenie</t>
  </si>
  <si>
    <t>starobné poistenie</t>
  </si>
  <si>
    <t>invalidné poistenie</t>
  </si>
  <si>
    <t xml:space="preserve">administratívnych budov </t>
  </si>
  <si>
    <t>Príjmy z finančných operácií</t>
  </si>
  <si>
    <t>dohody o vykonaní práce</t>
  </si>
  <si>
    <t>školenie</t>
  </si>
  <si>
    <t>Príjmy z vlastníctva majetku</t>
  </si>
  <si>
    <t xml:space="preserve">Administratívne </t>
  </si>
  <si>
    <t>Úroky</t>
  </si>
  <si>
    <t>Iné nedaňové príjmy</t>
  </si>
  <si>
    <t>Bežné výdavky</t>
  </si>
  <si>
    <t>Kapitálové výdavky</t>
  </si>
  <si>
    <t>DzN celkom</t>
  </si>
  <si>
    <t>DzN  byty</t>
  </si>
  <si>
    <t>za odpad</t>
  </si>
  <si>
    <t>Pokuty a penále v blokovom konaní</t>
  </si>
  <si>
    <t>223 001 01</t>
  </si>
  <si>
    <t>223 001 03</t>
  </si>
  <si>
    <t>223 001 04</t>
  </si>
  <si>
    <t>Optrovateľská služba</t>
  </si>
  <si>
    <t>Transfery - kód zdroja 1162</t>
  </si>
  <si>
    <t>Transfery - kód zdroja 111</t>
  </si>
  <si>
    <t>Transfer - ZŠ</t>
  </si>
  <si>
    <t>08.1.0.</t>
  </si>
  <si>
    <t>09.1.2.1.</t>
  </si>
  <si>
    <t>Všeobecná zdravotná poisťovňa</t>
  </si>
  <si>
    <t>632 001 01</t>
  </si>
  <si>
    <t>všeobecný materiál</t>
  </si>
  <si>
    <t>Prevádzková stroje, prístroje, zar.</t>
  </si>
  <si>
    <t>špeciálny materiál</t>
  </si>
  <si>
    <t>reprezentačné výdavky - OcU</t>
  </si>
  <si>
    <t>Poistenie</t>
  </si>
  <si>
    <t>výpočtovej techniky</t>
  </si>
  <si>
    <t>všeobecné služby</t>
  </si>
  <si>
    <t>Členské príspevky</t>
  </si>
  <si>
    <t>Prídel do soc.fondu</t>
  </si>
  <si>
    <t>Všeobecný materiál</t>
  </si>
  <si>
    <t>633 006 01</t>
  </si>
  <si>
    <t>interiérové vybavenie</t>
  </si>
  <si>
    <t>Cintorín - materiál</t>
  </si>
  <si>
    <t>633 006 02</t>
  </si>
  <si>
    <t>DS - vnútorné vybavenie</t>
  </si>
  <si>
    <t>knihy, časopisy, šk.pomôcky</t>
  </si>
  <si>
    <t>Nemocenské dávky</t>
  </si>
  <si>
    <t>dohody o vykonaní prác</t>
  </si>
  <si>
    <t>DS - drobný materiál</t>
  </si>
  <si>
    <t>Softvér a licencie</t>
  </si>
  <si>
    <t>06.2.0.</t>
  </si>
  <si>
    <t>09.6.0.1.</t>
  </si>
  <si>
    <t>refundácia kníh Aj</t>
  </si>
  <si>
    <t>212 003 01</t>
  </si>
  <si>
    <t>212 003 02</t>
  </si>
  <si>
    <t>212 003 03</t>
  </si>
  <si>
    <t>212 003 04</t>
  </si>
  <si>
    <t>632 003 01</t>
  </si>
  <si>
    <t>632 003 02</t>
  </si>
  <si>
    <t>633 006 03</t>
  </si>
  <si>
    <t>telekomunikačná technika</t>
  </si>
  <si>
    <t>Špeciálne služby</t>
  </si>
  <si>
    <t>poistné</t>
  </si>
  <si>
    <t>Všeobecné služby</t>
  </si>
  <si>
    <t>212 003 05</t>
  </si>
  <si>
    <t xml:space="preserve">Príjmy z finančných operácií </t>
  </si>
  <si>
    <t>01.1.1.6</t>
  </si>
  <si>
    <t>05.1.0.</t>
  </si>
  <si>
    <t>Prevádzková stroje, prístroje, zar.- kód 1162</t>
  </si>
  <si>
    <t>06.4.0.</t>
  </si>
  <si>
    <t xml:space="preserve"> </t>
  </si>
  <si>
    <t>08.2.0.9</t>
  </si>
  <si>
    <t>ostatné príplatky</t>
  </si>
  <si>
    <t>09.1.1.1.</t>
  </si>
  <si>
    <t>10.2.0.2.</t>
  </si>
  <si>
    <t>Plat-starosta</t>
  </si>
  <si>
    <t>PROGRAM 1 : PLÁNOVANIE, MANAŽMENT A KONTROLA</t>
  </si>
  <si>
    <t>Akti- vita</t>
  </si>
  <si>
    <t>funkčná klasif.</t>
  </si>
  <si>
    <t>ukazovateľ</t>
  </si>
  <si>
    <t>položka / podpoložka</t>
  </si>
  <si>
    <t>1.1.  Manažment - riadenie obce</t>
  </si>
  <si>
    <t>1.3. Kontrolná činnosť</t>
  </si>
  <si>
    <t>2009 / Sk</t>
  </si>
  <si>
    <t>2009 / €</t>
  </si>
  <si>
    <t>PROGRAM 1 SPOLU :</t>
  </si>
  <si>
    <t>PROGRAM 2 SPOLU :</t>
  </si>
  <si>
    <t>PROGRAM 3 SPOLU :</t>
  </si>
  <si>
    <t>PROGRAM  4 : Služby občanom</t>
  </si>
  <si>
    <t>4.2. Práce v obci pre občanom - verejnoprospešné práce</t>
  </si>
  <si>
    <t>PROGRAM 4 SPOLU :</t>
  </si>
  <si>
    <t>PROGRAM 6 SPOLU :</t>
  </si>
  <si>
    <t>PROGRAM 10 SPOLU :</t>
  </si>
  <si>
    <t>PROGRAM 11 SPOLU :</t>
  </si>
  <si>
    <t xml:space="preserve">   z toho:</t>
  </si>
  <si>
    <t xml:space="preserve">        Program 1:   Plánovanie, manažment a kontrola</t>
  </si>
  <si>
    <t xml:space="preserve">        Program 4:   Služby občanom</t>
  </si>
  <si>
    <t xml:space="preserve">        Program 5:   Bezpečnosť, právo a poriadok</t>
  </si>
  <si>
    <t xml:space="preserve">        Program 6:   Odpadové hospodárstvo</t>
  </si>
  <si>
    <t xml:space="preserve">        Program 10: Kultúra</t>
  </si>
  <si>
    <t>PRÍJMY SPOLU (bežné + kapitálové):</t>
  </si>
  <si>
    <t>VÝDAVKY SPOLU (bežné + kapitálové):</t>
  </si>
  <si>
    <t>F I N A N Č N É   O P E R Á CI E *</t>
  </si>
  <si>
    <t>Výsledok hospodárenia</t>
  </si>
  <si>
    <t>v Sk</t>
  </si>
  <si>
    <t xml:space="preserve">        Program 2:   Propagácia a reklama</t>
  </si>
  <si>
    <t xml:space="preserve">        Program 3:   Interné služby</t>
  </si>
  <si>
    <t xml:space="preserve">        Program 7:   Komunikácie</t>
  </si>
  <si>
    <t xml:space="preserve">        Program 8:   Vzdelávanie</t>
  </si>
  <si>
    <t xml:space="preserve">        Program 11: Prostredie pre život</t>
  </si>
  <si>
    <t xml:space="preserve">        Program 12: Sociálne služby</t>
  </si>
  <si>
    <t xml:space="preserve">        Program 13 : Administratíva</t>
  </si>
  <si>
    <t xml:space="preserve">        Program 9:   Šport</t>
  </si>
  <si>
    <t xml:space="preserve">* - V  zmysle  §   10  ods. 6   zákona   č. 583/2004  Z.z.  o   rozpočtových   pravidlách    </t>
  </si>
  <si>
    <t xml:space="preserve">     územnej samosprávy sú súčasťou rozpočtu obce  aj  finančné  operácie, ktorými sa </t>
  </si>
  <si>
    <t xml:space="preserve">    ich splácanie. Fin.operácie nie sú súčasťou príjmov a výdavkov rozpočtu obce.</t>
  </si>
  <si>
    <t xml:space="preserve">     vykonávajú prevody z peňažných fondov obce a  realizujú  návratné  zdroje  financovania  a </t>
  </si>
  <si>
    <t>212 003 06</t>
  </si>
  <si>
    <t>VšZP</t>
  </si>
  <si>
    <t>Transfer MŠ-výchova a vzdelávanie</t>
  </si>
  <si>
    <t>Kolkové známky</t>
  </si>
  <si>
    <t>01.6.0.</t>
  </si>
  <si>
    <t>Cestovné náfrady-vl.zamestnanci</t>
  </si>
  <si>
    <t>Reprezentačné</t>
  </si>
  <si>
    <t>Cestovné náhrady-cudzí</t>
  </si>
  <si>
    <t>Odmeny členom OVK</t>
  </si>
  <si>
    <t>Dohody o vyk.prác</t>
  </si>
  <si>
    <t>Dohoda o PČ</t>
  </si>
  <si>
    <t>odchodné</t>
  </si>
  <si>
    <t>Potraviny</t>
  </si>
  <si>
    <t>Príjmy - RF</t>
  </si>
  <si>
    <t>Kapitálové príjmy</t>
  </si>
  <si>
    <t>Príjmové finančné operácie</t>
  </si>
  <si>
    <t>PRÍJMY SPOLU</t>
  </si>
  <si>
    <t>Bežné príjmy - Obec</t>
  </si>
  <si>
    <t xml:space="preserve">VÝDAVKY SPOLU </t>
  </si>
  <si>
    <t>Bežné výdavky - Obec</t>
  </si>
  <si>
    <t>Výdavkové finančné operácie</t>
  </si>
  <si>
    <t>Bežné výdavky spolu :</t>
  </si>
  <si>
    <t>REKAPITULÁCIA</t>
  </si>
  <si>
    <t>Príjmy - sro</t>
  </si>
  <si>
    <t>01.1.1.6.</t>
  </si>
  <si>
    <t>údržba softvéru</t>
  </si>
  <si>
    <t>Voľby do EP</t>
  </si>
  <si>
    <t>4.4.3.  Voľby do EP</t>
  </si>
  <si>
    <t>3.zmena</t>
  </si>
  <si>
    <t>starosta - školenie</t>
  </si>
  <si>
    <t>špeciálne stroje-zabezp.zariadenie</t>
  </si>
  <si>
    <t>Plachta na pódium</t>
  </si>
  <si>
    <t>8.1.1. Projekt - elektronizácia MŠ</t>
  </si>
  <si>
    <t>knihy, časopisy, šk.pomôcky-41</t>
  </si>
  <si>
    <t>Prevádzkové stroje, prístr.,zar.-111</t>
  </si>
  <si>
    <t>Učebné pomôcky-111</t>
  </si>
  <si>
    <t xml:space="preserve">                  - krátkodobý prekleňovací úver</t>
  </si>
  <si>
    <t>Výdavky*     - dlhodobý úver + leasing</t>
  </si>
  <si>
    <t>Voľby do VÚC - 1.kolo</t>
  </si>
  <si>
    <t>4.4.4.  Voľby do VUC 1.kolo</t>
  </si>
  <si>
    <t>návšteva Ekoskanzenu</t>
  </si>
  <si>
    <t>telefon-111</t>
  </si>
  <si>
    <t>výpočtová technika-111</t>
  </si>
  <si>
    <t>Príjmy- ZŠ - zostatok z min.rokov</t>
  </si>
  <si>
    <t xml:space="preserve">tarifný plat </t>
  </si>
  <si>
    <t>Poplatky a odvody</t>
  </si>
  <si>
    <t>Príjmy - krátkodobý prekleňovací úver ZŠ</t>
  </si>
  <si>
    <t>Príjmy - krátkodobý prekleňovací úver námestie</t>
  </si>
  <si>
    <t>Príjmy spolu :</t>
  </si>
  <si>
    <t>Výdavky spolu :</t>
  </si>
  <si>
    <t>Programový rozpočet obce</t>
  </si>
  <si>
    <t>2010 3.zmena</t>
  </si>
  <si>
    <t>bežné výdavky</t>
  </si>
  <si>
    <t>PROGRAM 1 SPOLU:</t>
  </si>
  <si>
    <t>kapitálové výdavky</t>
  </si>
  <si>
    <t>PROGRAM 3 SPOLU:</t>
  </si>
  <si>
    <t>PROGRAM 4 SPOLU:</t>
  </si>
  <si>
    <t>PROGRAM 6 SPOLU:</t>
  </si>
  <si>
    <t>PROGRAM 10 SPOLU:</t>
  </si>
  <si>
    <t>PROGRAM 11 SPOLU:</t>
  </si>
  <si>
    <t>Kapitálový rozpočet</t>
  </si>
  <si>
    <t>2010 po 3.zmene</t>
  </si>
  <si>
    <t>Výdavky spolu:</t>
  </si>
  <si>
    <t>Zapisovateľka :</t>
  </si>
  <si>
    <t>.......................</t>
  </si>
  <si>
    <t>Overovatelia zápisnice :</t>
  </si>
  <si>
    <t>Starosta obce :</t>
  </si>
  <si>
    <t>Príloha k uzneseniu č. ......................</t>
  </si>
  <si>
    <t>Bežný rozpočet</t>
  </si>
  <si>
    <t>v  ...........................dňa ................................</t>
  </si>
  <si>
    <t>ROZPOČET NA ROKY 2014-2016</t>
  </si>
  <si>
    <t>DzN   pozemky PO</t>
  </si>
  <si>
    <t>DzN   pozemky FO</t>
  </si>
  <si>
    <t>DzN  stavby PO</t>
  </si>
  <si>
    <t>DzN  stavby FO</t>
  </si>
  <si>
    <t>za nevýherné hracie automaty</t>
  </si>
  <si>
    <t>za ubytovanie</t>
  </si>
  <si>
    <t>za užívanie verejného priestranstva</t>
  </si>
  <si>
    <t>za jadrové zariadenia</t>
  </si>
  <si>
    <t>hrobové miesto</t>
  </si>
  <si>
    <t>212 003 00</t>
  </si>
  <si>
    <t>z prenájmu bytov - Kvetán</t>
  </si>
  <si>
    <t>212 003 07</t>
  </si>
  <si>
    <t>212 003 08</t>
  </si>
  <si>
    <t>212 003 09</t>
  </si>
  <si>
    <t>212 003 10</t>
  </si>
  <si>
    <t>212 003 11</t>
  </si>
  <si>
    <t>212 003 12</t>
  </si>
  <si>
    <t>212 003 13</t>
  </si>
  <si>
    <t>212 003 14</t>
  </si>
  <si>
    <t>212 003 15</t>
  </si>
  <si>
    <t>212 003 16</t>
  </si>
  <si>
    <t>212 003 17</t>
  </si>
  <si>
    <t>212 003 18</t>
  </si>
  <si>
    <t>212 003 19</t>
  </si>
  <si>
    <t>212 003 20</t>
  </si>
  <si>
    <t>z prenájmu bytov - Bukovská</t>
  </si>
  <si>
    <t>z prenájmu bytov - Jankech</t>
  </si>
  <si>
    <t>z prenájmu bytov - Lukačovič</t>
  </si>
  <si>
    <t>z prenájmu ihriska</t>
  </si>
  <si>
    <t>z prenájmu bytov - Bobček</t>
  </si>
  <si>
    <t>z prenájmu bytov - Hink</t>
  </si>
  <si>
    <t>z prenájmu bytov - Oravcová</t>
  </si>
  <si>
    <t>z prenájmu bytov - Jakubcová</t>
  </si>
  <si>
    <t>z prenájmu bytov - Rajníc</t>
  </si>
  <si>
    <t>z prenájmu bytov - Salajka</t>
  </si>
  <si>
    <t>z prenájmu bytov - Boor</t>
  </si>
  <si>
    <t>z prenájmu bytov - Ilenčíková</t>
  </si>
  <si>
    <t>z prenájmu bytov - Žažo</t>
  </si>
  <si>
    <t>z prenájmu bytov - Čániová</t>
  </si>
  <si>
    <t>z prenájmu bytov - Mičo</t>
  </si>
  <si>
    <t>z prenájmu bytov - byt OcÚ</t>
  </si>
  <si>
    <t>z prenájmu bytov - KD</t>
  </si>
  <si>
    <t>z prenájmu bytov - pošta</t>
  </si>
  <si>
    <t>z prenájmu bytov - Kalný</t>
  </si>
  <si>
    <t>z prenájmu bytov - Hornák</t>
  </si>
  <si>
    <t>212 003 21</t>
  </si>
  <si>
    <t>z prenájmu bytov - kaderníctvo</t>
  </si>
  <si>
    <t>Správne poplatky</t>
  </si>
  <si>
    <t>Poplatky a platby náhodilé</t>
  </si>
  <si>
    <t>Poplatok TASI /ds, x, smerák/</t>
  </si>
  <si>
    <t>NB - plyn</t>
  </si>
  <si>
    <t>223 001 05</t>
  </si>
  <si>
    <t>NB - vodné, stočné</t>
  </si>
  <si>
    <t>223 001 06</t>
  </si>
  <si>
    <t>Plyn - kaderníctvo</t>
  </si>
  <si>
    <t>223 001 09</t>
  </si>
  <si>
    <t>NB - spoločné pirestory</t>
  </si>
  <si>
    <t>223 001 10</t>
  </si>
  <si>
    <t>Recyklačný fond</t>
  </si>
  <si>
    <t>223 001 11</t>
  </si>
  <si>
    <t>Pošta - elektrina</t>
  </si>
  <si>
    <t>223 001 12</t>
  </si>
  <si>
    <t>Z úhrad za dobývací priestor</t>
  </si>
  <si>
    <t>223 002 01</t>
  </si>
  <si>
    <t>Poplatky rodičov MŠ - školné</t>
  </si>
  <si>
    <t>223 002 02</t>
  </si>
  <si>
    <t>ŠKD - školné</t>
  </si>
  <si>
    <t>223 003 00</t>
  </si>
  <si>
    <t>Poplatky a platby - stravné</t>
  </si>
  <si>
    <t>292 006 00</t>
  </si>
  <si>
    <t>Z náhrad z poistného plnenia</t>
  </si>
  <si>
    <t>Príjmy z vratiek</t>
  </si>
  <si>
    <t>Príjmy z dobropisov</t>
  </si>
  <si>
    <t>312 012 10</t>
  </si>
  <si>
    <t>Transfer zo ŠR- ESF</t>
  </si>
  <si>
    <t>312 012 01</t>
  </si>
  <si>
    <t>312 012 02</t>
  </si>
  <si>
    <t>Transfer - Matrika</t>
  </si>
  <si>
    <t>312 012 03</t>
  </si>
  <si>
    <t>Transfer - CO</t>
  </si>
  <si>
    <t>312 012 04</t>
  </si>
  <si>
    <t>Transfe - Rodinné prídavky - Kvetán</t>
  </si>
  <si>
    <t>312 012 05</t>
  </si>
  <si>
    <t>Transfer - ZŠ - vzdelávacie poukazy</t>
  </si>
  <si>
    <t>312 012 06</t>
  </si>
  <si>
    <t>Transfer - REGOB</t>
  </si>
  <si>
    <t>312 012 12</t>
  </si>
  <si>
    <t>Transfer - vojnové hroby</t>
  </si>
  <si>
    <t>312 012 08</t>
  </si>
  <si>
    <t>312 012 13</t>
  </si>
  <si>
    <t>312 012 15</t>
  </si>
  <si>
    <t>Transfer - Rodinné prídavky - Franeková</t>
  </si>
  <si>
    <t>312 012 17</t>
  </si>
  <si>
    <t xml:space="preserve">Transfer - Voľby </t>
  </si>
  <si>
    <t>Transfer - 5% zvýšenie platov NZ</t>
  </si>
  <si>
    <t>Príjmy z predaja pozemkov</t>
  </si>
  <si>
    <t xml:space="preserve">611  000 </t>
  </si>
  <si>
    <t>Poistné do VšZP</t>
  </si>
  <si>
    <t>Poštové a telekom.služby</t>
  </si>
  <si>
    <t>Palivo,mazivá,oleje</t>
  </si>
  <si>
    <t>Servis, údržba, opravy</t>
  </si>
  <si>
    <t>634  005</t>
  </si>
  <si>
    <t>Karty, známky, poplatky</t>
  </si>
  <si>
    <t>Stravovanie</t>
  </si>
  <si>
    <t>Odmeny a príspevky (poslanci)</t>
  </si>
  <si>
    <t>1.2. Členstvo v spoločných organizáciách</t>
  </si>
  <si>
    <t>PROGRAM 2 : Interné služby</t>
  </si>
  <si>
    <t>2.1. Prevádzka úradu</t>
  </si>
  <si>
    <t>Tarifný plat</t>
  </si>
  <si>
    <t>Osobný príplatok</t>
  </si>
  <si>
    <t>Zdravotné poistenie</t>
  </si>
  <si>
    <t>Tuzemské cestovné náhrady</t>
  </si>
  <si>
    <t>Plyn</t>
  </si>
  <si>
    <t>vodné, stočné</t>
  </si>
  <si>
    <t>Poštové služby</t>
  </si>
  <si>
    <t>Telekomunikačné služby</t>
  </si>
  <si>
    <t>632 003 03</t>
  </si>
  <si>
    <t>RTVS</t>
  </si>
  <si>
    <t>Knihy, časopisy, noviny</t>
  </si>
  <si>
    <t>Údržba výpočtovej techniky</t>
  </si>
  <si>
    <t>Údržba prev. strojov, prístrojov, zar.</t>
  </si>
  <si>
    <t>Údržba budov, objektov</t>
  </si>
  <si>
    <t>Poistné okrem mot. Voziciel</t>
  </si>
  <si>
    <t>Prídel do SF</t>
  </si>
  <si>
    <t>Odmeny zam. mimo prac. pomer</t>
  </si>
  <si>
    <t>Pokuty a penále</t>
  </si>
  <si>
    <t>Daň z úrokov</t>
  </si>
  <si>
    <t>Transfery obč. ždruženiu</t>
  </si>
  <si>
    <t>Odchodné</t>
  </si>
  <si>
    <t>Odstupné</t>
  </si>
  <si>
    <t>2.2. Vzdelávanie zamestnancov</t>
  </si>
  <si>
    <t>637 001 02</t>
  </si>
  <si>
    <t>Školenia, kurzy, semináre</t>
  </si>
  <si>
    <t>223 001 13</t>
  </si>
  <si>
    <t>Plyn - byt OcÚ</t>
  </si>
  <si>
    <t>632 001 00</t>
  </si>
  <si>
    <t>PROGRAM  3 : Služby občanom</t>
  </si>
  <si>
    <t>3.1. Služby občanom</t>
  </si>
  <si>
    <t>Energie - REGOB</t>
  </si>
  <si>
    <t>Poštové a telekom.služby - REGOB</t>
  </si>
  <si>
    <t>Vodné, stočné - REGOB</t>
  </si>
  <si>
    <t>Všeobecný materiál - REGOB</t>
  </si>
  <si>
    <t>Potraviny - Kvetánoví, Franeková</t>
  </si>
  <si>
    <t>Všeobecné služby - Kvetánoví, Franeková</t>
  </si>
  <si>
    <t>Cestovné náhrady - Kvetánoví</t>
  </si>
  <si>
    <t>Tvorba úspor - Kvetánoví F. a M.</t>
  </si>
  <si>
    <t>3.2. Matričný úrad</t>
  </si>
  <si>
    <t>01.3.3.0</t>
  </si>
  <si>
    <t>Tuzemské cetovné náhrady</t>
  </si>
  <si>
    <t>Energie - plyn</t>
  </si>
  <si>
    <t>Energie - elektrina</t>
  </si>
  <si>
    <t xml:space="preserve">Vodné, stočné </t>
  </si>
  <si>
    <t xml:space="preserve">Poštové a telekom.služby </t>
  </si>
  <si>
    <t>Ošatné</t>
  </si>
  <si>
    <t>3.3. Organizácia občianskych obradov</t>
  </si>
  <si>
    <t>3.4. Cintorínske a pohrebné služby</t>
  </si>
  <si>
    <t>Energie - elektrina DS</t>
  </si>
  <si>
    <t>Vodné - cintorín</t>
  </si>
  <si>
    <t>Všeobecný materiál - DS</t>
  </si>
  <si>
    <t>Poistenie - DS</t>
  </si>
  <si>
    <t>Realiz. Nových stavieb - 5% spoluúčasť</t>
  </si>
  <si>
    <t>3.5. Informačné médiá obce</t>
  </si>
  <si>
    <t>Všeobecný mateiál</t>
  </si>
  <si>
    <t>Údržba verejného rozhlasu</t>
  </si>
  <si>
    <t>Dohoda o prac.činnosti</t>
  </si>
  <si>
    <t>3.6. Protipožiarna a civilná ochrana</t>
  </si>
  <si>
    <t>Energie - elektrina pošta</t>
  </si>
  <si>
    <t>Vodné, stočné - pošta</t>
  </si>
  <si>
    <t>Poistenie - budova PZ</t>
  </si>
  <si>
    <t>3.7. Spoločný úrad samosprávy</t>
  </si>
  <si>
    <t>Poštové a telekom.služby - Voľby</t>
  </si>
  <si>
    <t>všeobecný materiál - Voľby</t>
  </si>
  <si>
    <t>Reprezentačné - Voľby</t>
  </si>
  <si>
    <t>Všeobecné služby - Voľby</t>
  </si>
  <si>
    <t>Cestovné náhrady - Voľby</t>
  </si>
  <si>
    <t>Odmeny členom OVK - Voľby</t>
  </si>
  <si>
    <t>Dohody o vyk.prác - Voľby</t>
  </si>
  <si>
    <t>Zdravotné poistenie - Voľby</t>
  </si>
  <si>
    <t>Sociálne poistenie - Voľby</t>
  </si>
  <si>
    <t>Stravovanie - Voľby</t>
  </si>
  <si>
    <t>PROGRAM  4 : Odpadové hospodárstvo</t>
  </si>
  <si>
    <t>4.1. Zber a odvoz odpadu</t>
  </si>
  <si>
    <t>4.2. Uloženie odpadu</t>
  </si>
  <si>
    <t>Uloženie - Kop.odp.spoločnosť</t>
  </si>
  <si>
    <t>PROGRAM  5 : Komunikácie</t>
  </si>
  <si>
    <t>5.1. Komunikácie</t>
  </si>
  <si>
    <t>04.6.0.</t>
  </si>
  <si>
    <t>PROGRAM 6 : Vzdelávanie</t>
  </si>
  <si>
    <t>6.1. Materská škola</t>
  </si>
  <si>
    <t>611 000 01</t>
  </si>
  <si>
    <t>Tarifný plat - 5% zvýš.</t>
  </si>
  <si>
    <t>Doplatok k platu</t>
  </si>
  <si>
    <t xml:space="preserve">všeobecný materiál </t>
  </si>
  <si>
    <t>Poistné</t>
  </si>
  <si>
    <t>Rekonštrukcia a modernizácia</t>
  </si>
  <si>
    <t>6.2. Základná škola</t>
  </si>
  <si>
    <t>Tarifný plat - 5% zvýš. NZ</t>
  </si>
  <si>
    <t>VšZP poistné</t>
  </si>
  <si>
    <t>Dôvera poistné</t>
  </si>
  <si>
    <t>633 006 07</t>
  </si>
  <si>
    <t>635 006 00</t>
  </si>
  <si>
    <t>635 006 01</t>
  </si>
  <si>
    <t>Na nemocenské dávky</t>
  </si>
  <si>
    <t>dohody o vyk. práce</t>
  </si>
  <si>
    <t>6.3. Školský klub detí</t>
  </si>
  <si>
    <t>6.4 Školská jedáleň</t>
  </si>
  <si>
    <t>Pracovné odevy, obuv,pomôcky</t>
  </si>
  <si>
    <t>Údržba strojov</t>
  </si>
  <si>
    <t>Nákup prev.prístrojov a zar.</t>
  </si>
  <si>
    <t>PROGRAM 7 : Šport</t>
  </si>
  <si>
    <t>7.2. Grantová podpora športu</t>
  </si>
  <si>
    <t>Energie - elektrina posilňovňa</t>
  </si>
  <si>
    <t>Energie - elektrina TJ osvetlenie</t>
  </si>
  <si>
    <t>Bežné transfery obč. združeniam</t>
  </si>
  <si>
    <t>PROGRAM 7 SPOLU :</t>
  </si>
  <si>
    <t>PROGRAM 7 SPOLU:</t>
  </si>
  <si>
    <t>PROGRAM 8 : Kultúra</t>
  </si>
  <si>
    <t>8.1. Kultúrny dom</t>
  </si>
  <si>
    <t>Údržba budov</t>
  </si>
  <si>
    <t>Poistenie budov</t>
  </si>
  <si>
    <t>Dohody o pracovnej činnosti</t>
  </si>
  <si>
    <t>8.2. Obecná knižnica</t>
  </si>
  <si>
    <t>08.2.0.5.</t>
  </si>
  <si>
    <t>8.3. Kultúrne podujatia</t>
  </si>
  <si>
    <t>Všeobecné služby - 620. výročie</t>
  </si>
  <si>
    <t>PROGRAM 8 SPOLU :</t>
  </si>
  <si>
    <t>PROGRAM 8 SPOLU:</t>
  </si>
  <si>
    <t>PROGRAM 9 : Prostredie pre život</t>
  </si>
  <si>
    <t>9.1. Verejné osvetlenie</t>
  </si>
  <si>
    <t>06.4.0.0.</t>
  </si>
  <si>
    <t>Dohoda o vykonaní práce</t>
  </si>
  <si>
    <t>9.2. Verejná zeleň</t>
  </si>
  <si>
    <t xml:space="preserve">Tarifný plat </t>
  </si>
  <si>
    <t>Pracovné odevy, obuv</t>
  </si>
  <si>
    <t>Potraviny - brigáda v obci</t>
  </si>
  <si>
    <t>Palivo, mazivá, oleje</t>
  </si>
  <si>
    <t>Realiz. nových stavieb - ČOV</t>
  </si>
  <si>
    <t>Realiz. nových stavieb - 5% spoluúč.</t>
  </si>
  <si>
    <t>PROGRAM 9 SPOLU :</t>
  </si>
  <si>
    <t>PROGRAM 9 SPOLU:</t>
  </si>
  <si>
    <t>PROGRAM 10 : Bývanie</t>
  </si>
  <si>
    <t>10.1. Bývanie</t>
  </si>
  <si>
    <t>Vodné, stočné</t>
  </si>
  <si>
    <t>Úroky z úveru ŠFRB</t>
  </si>
  <si>
    <t>Úver ŠFRB - istina</t>
  </si>
  <si>
    <t>06.1.0.0.</t>
  </si>
  <si>
    <t>PROGRAM 11 : Sociálne služby</t>
  </si>
  <si>
    <t>11.1. Opatrovateľská služba</t>
  </si>
  <si>
    <t>dohody o pracovnej činnosti</t>
  </si>
  <si>
    <t>11.2. Pomoc občanom v hmotnej núdzi</t>
  </si>
  <si>
    <t>10.7.0.1.</t>
  </si>
  <si>
    <t>Pomoc v hmotnej núdzi</t>
  </si>
  <si>
    <t>Dôver ZP</t>
  </si>
  <si>
    <t>PROGRAM 2 SPOLU:</t>
  </si>
  <si>
    <t xml:space="preserve">        Program 2:   Interné služby</t>
  </si>
  <si>
    <t xml:space="preserve">        Program 3:   Služby občanom</t>
  </si>
  <si>
    <t xml:space="preserve">        Program 4:   Odpadové hospodárstvo</t>
  </si>
  <si>
    <t xml:space="preserve">        Program 5:   Komunikácie</t>
  </si>
  <si>
    <t xml:space="preserve">        Program 6:   Vzdelávanie</t>
  </si>
  <si>
    <t xml:space="preserve">        Program 7:   Šport</t>
  </si>
  <si>
    <t xml:space="preserve">        Program 8: Kultúra</t>
  </si>
  <si>
    <t xml:space="preserve">        Program 9: Prostredie pre život</t>
  </si>
  <si>
    <t xml:space="preserve">        Program 10: Bývanie</t>
  </si>
  <si>
    <t xml:space="preserve">        Program 11 : Sociálne služby</t>
  </si>
  <si>
    <t xml:space="preserve">Príjmy spolu </t>
  </si>
  <si>
    <t xml:space="preserve">Výdavky spolu </t>
  </si>
  <si>
    <t>Výdavky*     - dlhodobý úver ŠFRB</t>
  </si>
  <si>
    <t>Zberný dvor - 5% spoluúčasť</t>
  </si>
  <si>
    <t>Údržba komunikácií</t>
  </si>
  <si>
    <t>dohody o vykonaní práce - 620. výročie</t>
  </si>
  <si>
    <t xml:space="preserve">Podrobný rozpočet je k nahliadnutiu na Obecnom úrade </t>
  </si>
  <si>
    <t>Vyvesené na úradnej tabuli: 13.12.2013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</si>
</sst>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&quot;Kč&quot;"/>
    <numFmt numFmtId="181" formatCode="#,##0.00&quot;Kč&quot;"/>
    <numFmt numFmtId="182" formatCode="#,##0.0"/>
    <numFmt numFmtId="183" formatCode="0.00000"/>
    <numFmt numFmtId="184" formatCode="0.0000"/>
    <numFmt numFmtId="185" formatCode="0.000"/>
    <numFmt numFmtId="186" formatCode="0.0"/>
    <numFmt numFmtId="187" formatCode="[$-41B]d\.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  <numFmt numFmtId="192" formatCode="#,##0.00\ [$€-1]"/>
    <numFmt numFmtId="193" formatCode="&quot;Áno&quot;;&quot;Áno&quot;;&quot;Nie&quot;"/>
    <numFmt numFmtId="194" formatCode="&quot;Pravda&quot;;&quot;Pravda&quot;;&quot;Nepravda&quot;"/>
    <numFmt numFmtId="195" formatCode="&quot;Zapnuté&quot;;&quot;Zapnuté&quot;;&quot;Vypnuté&quot;"/>
    <numFmt numFmtId="196" formatCode="#,##0.00;[Red]#,##0.00"/>
    <numFmt numFmtId="197" formatCode="#,##0;[Red]#,##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8"/>
      <name val="Arial"/>
      <family val="2"/>
    </font>
    <font>
      <b/>
      <i/>
      <sz val="12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i/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62"/>
      <name val="Arial"/>
      <family val="2"/>
    </font>
    <font>
      <b/>
      <sz val="11"/>
      <color indexed="10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/>
      <right style="double"/>
      <top style="thin">
        <color indexed="8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>
        <color indexed="8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>
        <color indexed="8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>
        <color indexed="8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1" borderId="1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16" xfId="0" applyNumberFormat="1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3" fontId="8" fillId="0" borderId="2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7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28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3" fontId="6" fillId="0" borderId="24" xfId="0" applyNumberFormat="1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3" fontId="13" fillId="0" borderId="33" xfId="0" applyNumberFormat="1" applyFont="1" applyFill="1" applyBorder="1" applyAlignment="1">
      <alignment horizontal="center" vertical="center"/>
    </xf>
    <xf numFmtId="3" fontId="13" fillId="0" borderId="34" xfId="0" applyNumberFormat="1" applyFont="1" applyFill="1" applyBorder="1" applyAlignment="1">
      <alignment horizontal="center"/>
    </xf>
    <xf numFmtId="3" fontId="13" fillId="0" borderId="34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>
      <alignment horizontal="center"/>
    </xf>
    <xf numFmtId="3" fontId="13" fillId="0" borderId="36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3" fontId="8" fillId="0" borderId="37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3" fontId="8" fillId="0" borderId="35" xfId="0" applyNumberFormat="1" applyFont="1" applyFill="1" applyBorder="1" applyAlignment="1">
      <alignment horizontal="center"/>
    </xf>
    <xf numFmtId="1" fontId="8" fillId="0" borderId="38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Fill="1" applyBorder="1" applyAlignment="1">
      <alignment/>
    </xf>
    <xf numFmtId="3" fontId="13" fillId="0" borderId="33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center"/>
    </xf>
    <xf numFmtId="3" fontId="13" fillId="0" borderId="39" xfId="0" applyNumberFormat="1" applyFont="1" applyFill="1" applyBorder="1" applyAlignment="1">
      <alignment horizontal="center"/>
    </xf>
    <xf numFmtId="3" fontId="11" fillId="0" borderId="24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40" xfId="0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3" fontId="6" fillId="0" borderId="40" xfId="0" applyNumberFormat="1" applyFont="1" applyFill="1" applyBorder="1" applyAlignment="1">
      <alignment horizontal="left"/>
    </xf>
    <xf numFmtId="0" fontId="6" fillId="0" borderId="40" xfId="0" applyFont="1" applyFill="1" applyBorder="1" applyAlignment="1">
      <alignment wrapText="1"/>
    </xf>
    <xf numFmtId="3" fontId="6" fillId="0" borderId="40" xfId="0" applyNumberFormat="1" applyFont="1" applyFill="1" applyBorder="1" applyAlignment="1">
      <alignment horizontal="center"/>
    </xf>
    <xf numFmtId="3" fontId="6" fillId="0" borderId="40" xfId="0" applyNumberFormat="1" applyFont="1" applyFill="1" applyBorder="1" applyAlignment="1">
      <alignment horizontal="center" wrapText="1"/>
    </xf>
    <xf numFmtId="3" fontId="6" fillId="0" borderId="40" xfId="0" applyNumberFormat="1" applyFont="1" applyFill="1" applyBorder="1" applyAlignment="1">
      <alignment horizontal="left"/>
    </xf>
    <xf numFmtId="0" fontId="6" fillId="0" borderId="40" xfId="0" applyFont="1" applyFill="1" applyBorder="1" applyAlignment="1">
      <alignment wrapText="1"/>
    </xf>
    <xf numFmtId="14" fontId="6" fillId="0" borderId="40" xfId="0" applyNumberFormat="1" applyFont="1" applyFill="1" applyBorder="1" applyAlignment="1">
      <alignment/>
    </xf>
    <xf numFmtId="0" fontId="6" fillId="0" borderId="40" xfId="0" applyFont="1" applyFill="1" applyBorder="1" applyAlignment="1">
      <alignment horizontal="left"/>
    </xf>
    <xf numFmtId="3" fontId="15" fillId="33" borderId="40" xfId="0" applyNumberFormat="1" applyFont="1" applyFill="1" applyBorder="1" applyAlignment="1">
      <alignment horizontal="center" wrapText="1"/>
    </xf>
    <xf numFmtId="3" fontId="15" fillId="0" borderId="0" xfId="0" applyNumberFormat="1" applyFont="1" applyAlignment="1">
      <alignment horizontal="center"/>
    </xf>
    <xf numFmtId="0" fontId="6" fillId="0" borderId="40" xfId="0" applyFont="1" applyFill="1" applyBorder="1" applyAlignment="1">
      <alignment horizontal="left"/>
    </xf>
    <xf numFmtId="186" fontId="6" fillId="0" borderId="40" xfId="0" applyNumberFormat="1" applyFont="1" applyFill="1" applyBorder="1" applyAlignment="1">
      <alignment horizontal="center"/>
    </xf>
    <xf numFmtId="1" fontId="6" fillId="0" borderId="40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3" fontId="6" fillId="0" borderId="4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/>
    </xf>
    <xf numFmtId="3" fontId="3" fillId="0" borderId="0" xfId="0" applyNumberFormat="1" applyFont="1" applyAlignment="1">
      <alignment horizontal="center"/>
    </xf>
    <xf numFmtId="0" fontId="6" fillId="0" borderId="40" xfId="0" applyFont="1" applyBorder="1" applyAlignment="1">
      <alignment/>
    </xf>
    <xf numFmtId="3" fontId="6" fillId="0" borderId="40" xfId="0" applyNumberFormat="1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14" fontId="6" fillId="0" borderId="40" xfId="0" applyNumberFormat="1" applyFont="1" applyFill="1" applyBorder="1" applyAlignment="1">
      <alignment/>
    </xf>
    <xf numFmtId="0" fontId="1" fillId="0" borderId="4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192" fontId="1" fillId="0" borderId="40" xfId="0" applyNumberFormat="1" applyFont="1" applyBorder="1" applyAlignment="1">
      <alignment/>
    </xf>
    <xf numFmtId="192" fontId="0" fillId="0" borderId="40" xfId="0" applyNumberFormat="1" applyBorder="1" applyAlignment="1">
      <alignment/>
    </xf>
    <xf numFmtId="0" fontId="0" fillId="34" borderId="40" xfId="0" applyFill="1" applyBorder="1" applyAlignment="1">
      <alignment/>
    </xf>
    <xf numFmtId="0" fontId="1" fillId="0" borderId="40" xfId="0" applyFont="1" applyBorder="1" applyAlignment="1">
      <alignment vertical="center"/>
    </xf>
    <xf numFmtId="0" fontId="17" fillId="0" borderId="0" xfId="0" applyFont="1" applyAlignment="1">
      <alignment horizontal="left" inden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9" fillId="35" borderId="40" xfId="0" applyNumberFormat="1" applyFont="1" applyFill="1" applyBorder="1" applyAlignment="1">
      <alignment horizontal="center" wrapText="1"/>
    </xf>
    <xf numFmtId="3" fontId="6" fillId="0" borderId="26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82" fontId="6" fillId="0" borderId="40" xfId="0" applyNumberFormat="1" applyFont="1" applyFill="1" applyBorder="1" applyAlignment="1">
      <alignment horizontal="center"/>
    </xf>
    <xf numFmtId="4" fontId="9" fillId="35" borderId="40" xfId="0" applyNumberFormat="1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6" fillId="0" borderId="40" xfId="0" applyFont="1" applyFill="1" applyBorder="1" applyAlignment="1">
      <alignment horizontal="center" vertical="center" wrapText="1"/>
    </xf>
    <xf numFmtId="3" fontId="8" fillId="0" borderId="41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30" xfId="0" applyBorder="1" applyAlignment="1">
      <alignment/>
    </xf>
    <xf numFmtId="2" fontId="6" fillId="0" borderId="40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3" fontId="15" fillId="33" borderId="40" xfId="0" applyNumberFormat="1" applyFont="1" applyFill="1" applyBorder="1" applyAlignment="1">
      <alignment horizontal="center"/>
    </xf>
    <xf numFmtId="0" fontId="14" fillId="35" borderId="40" xfId="0" applyFont="1" applyFill="1" applyBorder="1" applyAlignment="1">
      <alignment horizontal="left" wrapText="1"/>
    </xf>
    <xf numFmtId="3" fontId="14" fillId="35" borderId="40" xfId="0" applyNumberFormat="1" applyFont="1" applyFill="1" applyBorder="1" applyAlignment="1">
      <alignment horizontal="center" wrapText="1"/>
    </xf>
    <xf numFmtId="3" fontId="14" fillId="35" borderId="40" xfId="0" applyNumberFormat="1" applyFont="1" applyFill="1" applyBorder="1" applyAlignment="1">
      <alignment horizontal="left" wrapText="1"/>
    </xf>
    <xf numFmtId="0" fontId="6" fillId="35" borderId="40" xfId="0" applyFont="1" applyFill="1" applyBorder="1" applyAlignment="1">
      <alignment horizontal="left" wrapText="1"/>
    </xf>
    <xf numFmtId="0" fontId="6" fillId="0" borderId="43" xfId="0" applyFont="1" applyFill="1" applyBorder="1" applyAlignment="1">
      <alignment/>
    </xf>
    <xf numFmtId="0" fontId="0" fillId="0" borderId="40" xfId="0" applyBorder="1" applyAlignment="1">
      <alignment horizontal="center" wrapText="1"/>
    </xf>
    <xf numFmtId="3" fontId="8" fillId="0" borderId="44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 wrapText="1"/>
    </xf>
    <xf numFmtId="3" fontId="15" fillId="33" borderId="43" xfId="0" applyNumberFormat="1" applyFont="1" applyFill="1" applyBorder="1" applyAlignment="1">
      <alignment horizontal="center" wrapText="1"/>
    </xf>
    <xf numFmtId="3" fontId="6" fillId="0" borderId="43" xfId="0" applyNumberFormat="1" applyFont="1" applyFill="1" applyBorder="1" applyAlignment="1">
      <alignment horizontal="center" wrapText="1"/>
    </xf>
    <xf numFmtId="3" fontId="6" fillId="0" borderId="43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3" fontId="15" fillId="33" borderId="45" xfId="0" applyNumberFormat="1" applyFont="1" applyFill="1" applyBorder="1" applyAlignment="1">
      <alignment horizontal="center" wrapText="1"/>
    </xf>
    <xf numFmtId="3" fontId="6" fillId="0" borderId="45" xfId="0" applyNumberFormat="1" applyFont="1" applyFill="1" applyBorder="1" applyAlignment="1">
      <alignment horizontal="center" wrapText="1"/>
    </xf>
    <xf numFmtId="3" fontId="6" fillId="0" borderId="45" xfId="0" applyNumberFormat="1" applyFont="1" applyFill="1" applyBorder="1" applyAlignment="1">
      <alignment horizontal="center"/>
    </xf>
    <xf numFmtId="3" fontId="15" fillId="0" borderId="40" xfId="0" applyNumberFormat="1" applyFont="1" applyBorder="1" applyAlignment="1">
      <alignment wrapText="1"/>
    </xf>
    <xf numFmtId="3" fontId="1" fillId="0" borderId="40" xfId="0" applyNumberFormat="1" applyFont="1" applyBorder="1" applyAlignment="1">
      <alignment horizontal="center"/>
    </xf>
    <xf numFmtId="0" fontId="0" fillId="0" borderId="46" xfId="0" applyBorder="1" applyAlignment="1">
      <alignment horizontal="center" wrapText="1"/>
    </xf>
    <xf numFmtId="3" fontId="15" fillId="33" borderId="46" xfId="0" applyNumberFormat="1" applyFont="1" applyFill="1" applyBorder="1" applyAlignment="1">
      <alignment horizontal="center" wrapText="1"/>
    </xf>
    <xf numFmtId="3" fontId="6" fillId="0" borderId="46" xfId="0" applyNumberFormat="1" applyFont="1" applyFill="1" applyBorder="1" applyAlignment="1">
      <alignment horizontal="center"/>
    </xf>
    <xf numFmtId="0" fontId="14" fillId="0" borderId="46" xfId="0" applyFont="1" applyBorder="1" applyAlignment="1">
      <alignment horizontal="center" wrapText="1"/>
    </xf>
    <xf numFmtId="2" fontId="6" fillId="0" borderId="46" xfId="0" applyNumberFormat="1" applyFont="1" applyFill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15" fillId="33" borderId="43" xfId="0" applyNumberFormat="1" applyFont="1" applyFill="1" applyBorder="1" applyAlignment="1">
      <alignment horizontal="center"/>
    </xf>
    <xf numFmtId="3" fontId="15" fillId="33" borderId="45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3" fontId="14" fillId="35" borderId="45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14" fontId="13" fillId="0" borderId="40" xfId="0" applyNumberFormat="1" applyFont="1" applyBorder="1" applyAlignment="1">
      <alignment horizontal="center"/>
    </xf>
    <xf numFmtId="14" fontId="14" fillId="0" borderId="40" xfId="0" applyNumberFormat="1" applyFont="1" applyBorder="1" applyAlignment="1">
      <alignment horizontal="center"/>
    </xf>
    <xf numFmtId="14" fontId="14" fillId="0" borderId="45" xfId="0" applyNumberFormat="1" applyFont="1" applyBorder="1" applyAlignment="1">
      <alignment horizontal="center"/>
    </xf>
    <xf numFmtId="14" fontId="14" fillId="0" borderId="43" xfId="0" applyNumberFormat="1" applyFont="1" applyBorder="1" applyAlignment="1">
      <alignment horizontal="center"/>
    </xf>
    <xf numFmtId="0" fontId="13" fillId="0" borderId="40" xfId="0" applyFont="1" applyBorder="1" applyAlignment="1">
      <alignment/>
    </xf>
    <xf numFmtId="3" fontId="13" fillId="0" borderId="40" xfId="0" applyNumberFormat="1" applyFont="1" applyBorder="1" applyAlignment="1">
      <alignment/>
    </xf>
    <xf numFmtId="3" fontId="13" fillId="0" borderId="47" xfId="0" applyNumberFormat="1" applyFont="1" applyBorder="1" applyAlignment="1">
      <alignment/>
    </xf>
    <xf numFmtId="4" fontId="13" fillId="0" borderId="47" xfId="0" applyNumberFormat="1" applyFont="1" applyBorder="1" applyAlignment="1">
      <alignment horizontal="center"/>
    </xf>
    <xf numFmtId="4" fontId="13" fillId="0" borderId="47" xfId="0" applyNumberFormat="1" applyFont="1" applyBorder="1" applyAlignment="1">
      <alignment/>
    </xf>
    <xf numFmtId="4" fontId="13" fillId="0" borderId="48" xfId="0" applyNumberFormat="1" applyFont="1" applyBorder="1" applyAlignment="1">
      <alignment/>
    </xf>
    <xf numFmtId="4" fontId="13" fillId="0" borderId="49" xfId="0" applyNumberFormat="1" applyFont="1" applyBorder="1" applyAlignment="1">
      <alignment horizontal="center"/>
    </xf>
    <xf numFmtId="4" fontId="13" fillId="0" borderId="49" xfId="0" applyNumberFormat="1" applyFont="1" applyBorder="1" applyAlignment="1">
      <alignment/>
    </xf>
    <xf numFmtId="4" fontId="13" fillId="0" borderId="40" xfId="0" applyNumberFormat="1" applyFont="1" applyBorder="1" applyAlignment="1">
      <alignment/>
    </xf>
    <xf numFmtId="4" fontId="13" fillId="0" borderId="45" xfId="0" applyNumberFormat="1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43" xfId="0" applyFont="1" applyBorder="1" applyAlignment="1">
      <alignment/>
    </xf>
    <xf numFmtId="3" fontId="14" fillId="0" borderId="40" xfId="0" applyNumberFormat="1" applyFont="1" applyBorder="1" applyAlignment="1">
      <alignment/>
    </xf>
    <xf numFmtId="3" fontId="14" fillId="0" borderId="45" xfId="0" applyNumberFormat="1" applyFont="1" applyBorder="1" applyAlignment="1">
      <alignment/>
    </xf>
    <xf numFmtId="4" fontId="14" fillId="0" borderId="40" xfId="0" applyNumberFormat="1" applyFont="1" applyBorder="1" applyAlignment="1">
      <alignment/>
    </xf>
    <xf numFmtId="4" fontId="14" fillId="0" borderId="45" xfId="0" applyNumberFormat="1" applyFont="1" applyBorder="1" applyAlignment="1">
      <alignment/>
    </xf>
    <xf numFmtId="3" fontId="14" fillId="0" borderId="43" xfId="0" applyNumberFormat="1" applyFont="1" applyBorder="1" applyAlignment="1">
      <alignment/>
    </xf>
    <xf numFmtId="2" fontId="14" fillId="0" borderId="40" xfId="0" applyNumberFormat="1" applyFont="1" applyBorder="1" applyAlignment="1">
      <alignment/>
    </xf>
    <xf numFmtId="2" fontId="13" fillId="0" borderId="5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4" fillId="0" borderId="5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3" fontId="14" fillId="0" borderId="5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3" fillId="0" borderId="50" xfId="0" applyNumberFormat="1" applyFont="1" applyBorder="1" applyAlignment="1">
      <alignment/>
    </xf>
    <xf numFmtId="0" fontId="0" fillId="0" borderId="50" xfId="0" applyBorder="1" applyAlignment="1">
      <alignment horizontal="center"/>
    </xf>
    <xf numFmtId="0" fontId="0" fillId="0" borderId="0" xfId="0" applyBorder="1" applyAlignment="1">
      <alignment horizontal="center"/>
    </xf>
    <xf numFmtId="192" fontId="1" fillId="0" borderId="5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0" fillId="0" borderId="5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50" xfId="0" applyFill="1" applyBorder="1" applyAlignment="1">
      <alignment/>
    </xf>
    <xf numFmtId="0" fontId="0" fillId="0" borderId="0" xfId="0" applyFill="1" applyBorder="1" applyAlignment="1">
      <alignment/>
    </xf>
    <xf numFmtId="192" fontId="0" fillId="0" borderId="50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192" fontId="1" fillId="0" borderId="50" xfId="0" applyNumberFormat="1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0" fontId="6" fillId="0" borderId="43" xfId="0" applyFont="1" applyBorder="1" applyAlignment="1">
      <alignment horizontal="center" wrapText="1"/>
    </xf>
    <xf numFmtId="192" fontId="8" fillId="0" borderId="40" xfId="0" applyNumberFormat="1" applyFont="1" applyBorder="1" applyAlignment="1">
      <alignment/>
    </xf>
    <xf numFmtId="192" fontId="8" fillId="0" borderId="42" xfId="0" applyNumberFormat="1" applyFont="1" applyBorder="1" applyAlignment="1">
      <alignment/>
    </xf>
    <xf numFmtId="192" fontId="6" fillId="0" borderId="40" xfId="0" applyNumberFormat="1" applyFont="1" applyBorder="1" applyAlignment="1">
      <alignment/>
    </xf>
    <xf numFmtId="192" fontId="6" fillId="0" borderId="42" xfId="0" applyNumberFormat="1" applyFont="1" applyBorder="1" applyAlignment="1">
      <alignment/>
    </xf>
    <xf numFmtId="0" fontId="6" fillId="34" borderId="40" xfId="0" applyFont="1" applyFill="1" applyBorder="1" applyAlignment="1">
      <alignment/>
    </xf>
    <xf numFmtId="0" fontId="6" fillId="34" borderId="42" xfId="0" applyFont="1" applyFill="1" applyBorder="1" applyAlignment="1">
      <alignment/>
    </xf>
    <xf numFmtId="4" fontId="8" fillId="0" borderId="43" xfId="0" applyNumberFormat="1" applyFont="1" applyBorder="1" applyAlignment="1">
      <alignment/>
    </xf>
    <xf numFmtId="4" fontId="8" fillId="0" borderId="40" xfId="0" applyNumberFormat="1" applyFont="1" applyBorder="1" applyAlignment="1">
      <alignment/>
    </xf>
    <xf numFmtId="0" fontId="0" fillId="0" borderId="0" xfId="0" applyFont="1" applyAlignment="1">
      <alignment/>
    </xf>
    <xf numFmtId="0" fontId="14" fillId="0" borderId="50" xfId="0" applyFont="1" applyBorder="1" applyAlignment="1">
      <alignment horizontal="center" wrapText="1"/>
    </xf>
    <xf numFmtId="3" fontId="1" fillId="0" borderId="5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6" fillId="0" borderId="51" xfId="0" applyFont="1" applyBorder="1" applyAlignment="1">
      <alignment/>
    </xf>
    <xf numFmtId="0" fontId="0" fillId="0" borderId="42" xfId="0" applyBorder="1" applyAlignment="1">
      <alignment horizontal="center"/>
    </xf>
    <xf numFmtId="0" fontId="6" fillId="0" borderId="52" xfId="0" applyFont="1" applyBorder="1" applyAlignment="1">
      <alignment/>
    </xf>
    <xf numFmtId="3" fontId="6" fillId="0" borderId="40" xfId="0" applyNumberFormat="1" applyFont="1" applyFill="1" applyBorder="1" applyAlignment="1">
      <alignment horizontal="left"/>
    </xf>
    <xf numFmtId="0" fontId="6" fillId="0" borderId="40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42" xfId="0" applyFont="1" applyFill="1" applyBorder="1" applyAlignment="1">
      <alignment horizontal="center"/>
    </xf>
    <xf numFmtId="3" fontId="6" fillId="33" borderId="40" xfId="0" applyNumberFormat="1" applyFont="1" applyFill="1" applyBorder="1" applyAlignment="1">
      <alignment horizontal="center"/>
    </xf>
    <xf numFmtId="3" fontId="6" fillId="0" borderId="49" xfId="0" applyNumberFormat="1" applyFont="1" applyFill="1" applyBorder="1" applyAlignment="1">
      <alignment horizontal="center"/>
    </xf>
    <xf numFmtId="3" fontId="6" fillId="0" borderId="4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40" xfId="0" applyNumberFormat="1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left" wrapText="1"/>
    </xf>
    <xf numFmtId="3" fontId="6" fillId="0" borderId="54" xfId="0" applyNumberFormat="1" applyFont="1" applyFill="1" applyBorder="1" applyAlignment="1">
      <alignment horizontal="center"/>
    </xf>
    <xf numFmtId="3" fontId="15" fillId="0" borderId="40" xfId="0" applyNumberFormat="1" applyFont="1" applyFill="1" applyBorder="1" applyAlignment="1">
      <alignment horizontal="center" wrapText="1"/>
    </xf>
    <xf numFmtId="3" fontId="15" fillId="0" borderId="43" xfId="0" applyNumberFormat="1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vertical="center"/>
    </xf>
    <xf numFmtId="3" fontId="15" fillId="0" borderId="40" xfId="0" applyNumberFormat="1" applyFont="1" applyFill="1" applyBorder="1" applyAlignment="1">
      <alignment horizontal="center"/>
    </xf>
    <xf numFmtId="3" fontId="15" fillId="0" borderId="43" xfId="0" applyNumberFormat="1" applyFont="1" applyFill="1" applyBorder="1" applyAlignment="1">
      <alignment horizontal="center"/>
    </xf>
    <xf numFmtId="3" fontId="9" fillId="0" borderId="40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3" fontId="9" fillId="0" borderId="40" xfId="0" applyNumberFormat="1" applyFont="1" applyFill="1" applyBorder="1" applyAlignment="1">
      <alignment horizontal="center" wrapText="1"/>
    </xf>
    <xf numFmtId="3" fontId="9" fillId="0" borderId="43" xfId="0" applyNumberFormat="1" applyFont="1" applyFill="1" applyBorder="1" applyAlignment="1">
      <alignment horizontal="center" wrapText="1"/>
    </xf>
    <xf numFmtId="4" fontId="15" fillId="0" borderId="0" xfId="0" applyNumberFormat="1" applyFont="1" applyAlignment="1">
      <alignment horizontal="center"/>
    </xf>
    <xf numFmtId="0" fontId="6" fillId="0" borderId="40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left" wrapText="1"/>
    </xf>
    <xf numFmtId="196" fontId="14" fillId="0" borderId="40" xfId="0" applyNumberFormat="1" applyFont="1" applyBorder="1" applyAlignment="1">
      <alignment/>
    </xf>
    <xf numFmtId="196" fontId="14" fillId="0" borderId="45" xfId="0" applyNumberFormat="1" applyFont="1" applyBorder="1" applyAlignment="1">
      <alignment/>
    </xf>
    <xf numFmtId="196" fontId="14" fillId="0" borderId="43" xfId="0" applyNumberFormat="1" applyFont="1" applyBorder="1" applyAlignment="1">
      <alignment/>
    </xf>
    <xf numFmtId="3" fontId="6" fillId="0" borderId="55" xfId="0" applyNumberFormat="1" applyFont="1" applyFill="1" applyBorder="1" applyAlignment="1">
      <alignment horizontal="center"/>
    </xf>
    <xf numFmtId="3" fontId="8" fillId="0" borderId="55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/>
    </xf>
    <xf numFmtId="3" fontId="13" fillId="0" borderId="56" xfId="0" applyNumberFormat="1" applyFont="1" applyFill="1" applyBorder="1" applyAlignment="1">
      <alignment horizontal="center"/>
    </xf>
    <xf numFmtId="3" fontId="6" fillId="0" borderId="56" xfId="0" applyNumberFormat="1" applyFont="1" applyFill="1" applyBorder="1" applyAlignment="1">
      <alignment horizontal="center"/>
    </xf>
    <xf numFmtId="3" fontId="6" fillId="0" borderId="53" xfId="0" applyNumberFormat="1" applyFont="1" applyFill="1" applyBorder="1" applyAlignment="1">
      <alignment horizontal="center"/>
    </xf>
    <xf numFmtId="3" fontId="6" fillId="0" borderId="57" xfId="0" applyNumberFormat="1" applyFont="1" applyFill="1" applyBorder="1" applyAlignment="1">
      <alignment horizontal="center"/>
    </xf>
    <xf numFmtId="3" fontId="6" fillId="0" borderId="43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/>
    </xf>
    <xf numFmtId="3" fontId="13" fillId="0" borderId="56" xfId="0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8" xfId="0" applyFont="1" applyFill="1" applyBorder="1" applyAlignment="1">
      <alignment/>
    </xf>
    <xf numFmtId="3" fontId="6" fillId="0" borderId="55" xfId="0" applyNumberFormat="1" applyFont="1" applyFill="1" applyBorder="1" applyAlignment="1">
      <alignment/>
    </xf>
    <xf numFmtId="3" fontId="13" fillId="0" borderId="55" xfId="0" applyNumberFormat="1" applyFont="1" applyFill="1" applyBorder="1" applyAlignment="1">
      <alignment horizontal="center"/>
    </xf>
    <xf numFmtId="3" fontId="14" fillId="0" borderId="55" xfId="0" applyNumberFormat="1" applyFont="1" applyFill="1" applyBorder="1" applyAlignment="1">
      <alignment horizontal="center"/>
    </xf>
    <xf numFmtId="3" fontId="6" fillId="0" borderId="59" xfId="0" applyNumberFormat="1" applyFont="1" applyFill="1" applyBorder="1" applyAlignment="1">
      <alignment horizontal="center"/>
    </xf>
    <xf numFmtId="3" fontId="8" fillId="0" borderId="55" xfId="0" applyNumberFormat="1" applyFont="1" applyFill="1" applyBorder="1" applyAlignment="1">
      <alignment horizontal="center"/>
    </xf>
    <xf numFmtId="3" fontId="8" fillId="0" borderId="59" xfId="0" applyNumberFormat="1" applyFont="1" applyFill="1" applyBorder="1" applyAlignment="1">
      <alignment horizontal="center"/>
    </xf>
    <xf numFmtId="3" fontId="8" fillId="0" borderId="60" xfId="0" applyNumberFormat="1" applyFont="1" applyFill="1" applyBorder="1" applyAlignment="1">
      <alignment horizontal="center"/>
    </xf>
    <xf numFmtId="3" fontId="8" fillId="0" borderId="61" xfId="0" applyNumberFormat="1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left"/>
    </xf>
    <xf numFmtId="0" fontId="8" fillId="0" borderId="62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6" fillId="0" borderId="40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8" fillId="0" borderId="40" xfId="0" applyFont="1" applyFill="1" applyBorder="1" applyAlignment="1">
      <alignment/>
    </xf>
    <xf numFmtId="0" fontId="0" fillId="0" borderId="40" xfId="0" applyFont="1" applyFill="1" applyBorder="1" applyAlignment="1">
      <alignment horizontal="left"/>
    </xf>
    <xf numFmtId="0" fontId="0" fillId="0" borderId="40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 horizontal="left"/>
    </xf>
    <xf numFmtId="3" fontId="14" fillId="0" borderId="33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3" fontId="13" fillId="0" borderId="55" xfId="0" applyNumberFormat="1" applyFont="1" applyFill="1" applyBorder="1" applyAlignment="1">
      <alignment horizontal="center"/>
    </xf>
    <xf numFmtId="3" fontId="13" fillId="0" borderId="33" xfId="0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3" fontId="6" fillId="0" borderId="42" xfId="0" applyNumberFormat="1" applyFont="1" applyFill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6" fillId="0" borderId="49" xfId="0" applyFont="1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14" fillId="0" borderId="49" xfId="0" applyFont="1" applyBorder="1" applyAlignment="1">
      <alignment horizontal="center" wrapText="1"/>
    </xf>
    <xf numFmtId="4" fontId="13" fillId="0" borderId="39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196" fontId="6" fillId="0" borderId="0" xfId="0" applyNumberFormat="1" applyFont="1" applyFill="1" applyAlignment="1">
      <alignment/>
    </xf>
    <xf numFmtId="196" fontId="0" fillId="0" borderId="0" xfId="0" applyNumberFormat="1" applyAlignment="1">
      <alignment/>
    </xf>
    <xf numFmtId="197" fontId="15" fillId="0" borderId="0" xfId="0" applyNumberFormat="1" applyFont="1" applyFill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15" fillId="33" borderId="42" xfId="0" applyFont="1" applyFill="1" applyBorder="1" applyAlignment="1">
      <alignment horizontal="left" wrapText="1"/>
    </xf>
    <xf numFmtId="0" fontId="15" fillId="33" borderId="30" xfId="0" applyFont="1" applyFill="1" applyBorder="1" applyAlignment="1">
      <alignment horizontal="left" wrapText="1"/>
    </xf>
    <xf numFmtId="0" fontId="0" fillId="0" borderId="40" xfId="0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43" xfId="0" applyBorder="1" applyAlignment="1">
      <alignment horizontal="center"/>
    </xf>
    <xf numFmtId="0" fontId="15" fillId="0" borderId="40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0" fillId="0" borderId="4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9" xfId="0" applyBorder="1" applyAlignment="1">
      <alignment horizontal="center"/>
    </xf>
    <xf numFmtId="0" fontId="15" fillId="33" borderId="40" xfId="0" applyFont="1" applyFill="1" applyBorder="1" applyAlignment="1">
      <alignment horizontal="left" wrapText="1"/>
    </xf>
    <xf numFmtId="0" fontId="15" fillId="35" borderId="42" xfId="0" applyFont="1" applyFill="1" applyBorder="1" applyAlignment="1">
      <alignment horizontal="left" wrapText="1"/>
    </xf>
    <xf numFmtId="0" fontId="15" fillId="35" borderId="30" xfId="0" applyFont="1" applyFill="1" applyBorder="1" applyAlignment="1">
      <alignment horizontal="left" wrapText="1"/>
    </xf>
    <xf numFmtId="0" fontId="15" fillId="35" borderId="43" xfId="0" applyFont="1" applyFill="1" applyBorder="1" applyAlignment="1">
      <alignment horizontal="left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5" fillId="33" borderId="43" xfId="0" applyFont="1" applyFill="1" applyBorder="1" applyAlignment="1">
      <alignment horizontal="left" wrapText="1"/>
    </xf>
    <xf numFmtId="0" fontId="15" fillId="33" borderId="40" xfId="0" applyFont="1" applyFill="1" applyBorder="1" applyAlignment="1">
      <alignment horizontal="center" wrapText="1"/>
    </xf>
    <xf numFmtId="0" fontId="13" fillId="0" borderId="52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3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6"/>
  <sheetViews>
    <sheetView zoomScale="120" zoomScaleNormal="120" zoomScaleSheetLayoutView="100" zoomScalePageLayoutView="0" workbookViewId="0" topLeftCell="A1">
      <selection activeCell="C29" sqref="C29"/>
    </sheetView>
  </sheetViews>
  <sheetFormatPr defaultColWidth="9.140625" defaultRowHeight="12.75"/>
  <cols>
    <col min="1" max="1" width="9.7109375" style="44" customWidth="1"/>
    <col min="2" max="2" width="32.7109375" style="43" customWidth="1"/>
    <col min="3" max="4" width="13.7109375" style="43" customWidth="1"/>
    <col min="5" max="5" width="12.140625" style="43" customWidth="1"/>
    <col min="6" max="6" width="13.140625" style="43" customWidth="1"/>
    <col min="7" max="7" width="16.7109375" style="43" customWidth="1"/>
    <col min="8" max="16384" width="9.140625" style="43" customWidth="1"/>
  </cols>
  <sheetData>
    <row r="1" spans="1:5" s="2" customFormat="1" ht="19.5" customHeight="1" thickTop="1">
      <c r="A1" s="66" t="s">
        <v>215</v>
      </c>
      <c r="B1" s="67"/>
      <c r="C1" s="1"/>
      <c r="D1" s="1"/>
      <c r="E1" s="1"/>
    </row>
    <row r="2" spans="1:7" s="2" customFormat="1" ht="20.25" customHeight="1" thickBot="1">
      <c r="A2" s="3"/>
      <c r="B2" s="4"/>
      <c r="C2" s="5"/>
      <c r="D2" s="5"/>
      <c r="E2" s="5"/>
      <c r="F2" s="309"/>
      <c r="G2" s="9"/>
    </row>
    <row r="3" spans="1:5" s="9" customFormat="1" ht="24" customHeight="1" thickTop="1">
      <c r="A3" s="6" t="s">
        <v>23</v>
      </c>
      <c r="B3" s="7"/>
      <c r="C3" s="69">
        <v>2014</v>
      </c>
      <c r="D3" s="69">
        <v>2015</v>
      </c>
      <c r="E3" s="69">
        <v>2016</v>
      </c>
    </row>
    <row r="4" spans="1:5" s="12" customFormat="1" ht="12" customHeight="1">
      <c r="A4" s="10">
        <v>233</v>
      </c>
      <c r="B4" s="11" t="s">
        <v>311</v>
      </c>
      <c r="C4" s="61">
        <v>1000</v>
      </c>
      <c r="D4" s="61">
        <v>0</v>
      </c>
      <c r="E4" s="61">
        <v>0</v>
      </c>
    </row>
    <row r="5" spans="1:5" s="12" customFormat="1" ht="16.5" customHeight="1" thickBot="1">
      <c r="A5" s="14" t="s">
        <v>0</v>
      </c>
      <c r="B5" s="15"/>
      <c r="C5" s="60">
        <f>SUM(C4:C4)</f>
        <v>1000</v>
      </c>
      <c r="D5" s="60">
        <f>SUM(D4:D4)</f>
        <v>0</v>
      </c>
      <c r="E5" s="60">
        <f>SUM(E4:E4)</f>
        <v>0</v>
      </c>
    </row>
    <row r="6" spans="1:5" s="12" customFormat="1" ht="13.5" customHeight="1" thickTop="1">
      <c r="A6" s="16"/>
      <c r="B6" s="17"/>
      <c r="C6" s="18"/>
      <c r="D6" s="18"/>
      <c r="E6" s="18"/>
    </row>
    <row r="7" spans="1:5" s="12" customFormat="1" ht="13.5" customHeight="1" thickBot="1">
      <c r="A7" s="16"/>
      <c r="B7" s="17"/>
      <c r="C7" s="18"/>
      <c r="D7" s="18"/>
      <c r="E7" s="18"/>
    </row>
    <row r="8" spans="1:5" s="12" customFormat="1" ht="33" customHeight="1" thickTop="1">
      <c r="A8" s="19" t="s">
        <v>24</v>
      </c>
      <c r="B8" s="20"/>
      <c r="C8" s="69">
        <v>2014</v>
      </c>
      <c r="D8" s="69">
        <v>2015</v>
      </c>
      <c r="E8" s="69">
        <v>2016</v>
      </c>
    </row>
    <row r="9" spans="1:5" s="12" customFormat="1" ht="9.75" customHeight="1">
      <c r="A9" s="21"/>
      <c r="B9" s="22"/>
      <c r="C9" s="23"/>
      <c r="D9" s="23"/>
      <c r="E9" s="23"/>
    </row>
    <row r="10" spans="1:5" s="12" customFormat="1" ht="12">
      <c r="A10" s="287" t="s">
        <v>1</v>
      </c>
      <c r="B10" s="31"/>
      <c r="C10" s="54">
        <f>C11+C12</f>
        <v>235844</v>
      </c>
      <c r="D10" s="54">
        <f>SUM(D11+D12)</f>
        <v>236844</v>
      </c>
      <c r="E10" s="54">
        <f>SUM(E11:E12)</f>
        <v>237985</v>
      </c>
    </row>
    <row r="11" spans="1:5" s="26" customFormat="1" ht="11.25">
      <c r="A11" s="237">
        <v>111003</v>
      </c>
      <c r="B11" s="238" t="s">
        <v>2</v>
      </c>
      <c r="C11" s="263">
        <v>190000</v>
      </c>
      <c r="D11" s="59">
        <v>191000</v>
      </c>
      <c r="E11" s="59">
        <v>192000</v>
      </c>
    </row>
    <row r="12" spans="1:5" s="26" customFormat="1" ht="11.25">
      <c r="A12" s="237"/>
      <c r="B12" s="238" t="s">
        <v>43</v>
      </c>
      <c r="C12" s="264">
        <f>SUM(C13:C17)</f>
        <v>45844</v>
      </c>
      <c r="D12" s="50">
        <f>SUM(D13:D17)</f>
        <v>45844</v>
      </c>
      <c r="E12" s="50">
        <f>SUM(E13:E17)</f>
        <v>45985</v>
      </c>
    </row>
    <row r="13" spans="1:5" s="12" customFormat="1" ht="11.25">
      <c r="A13" s="237">
        <v>121001</v>
      </c>
      <c r="B13" s="238" t="s">
        <v>216</v>
      </c>
      <c r="C13" s="263">
        <v>32016</v>
      </c>
      <c r="D13" s="59">
        <v>32016</v>
      </c>
      <c r="E13" s="59">
        <v>32100</v>
      </c>
    </row>
    <row r="14" spans="1:5" s="12" customFormat="1" ht="11.25">
      <c r="A14" s="237">
        <v>121001</v>
      </c>
      <c r="B14" s="238" t="s">
        <v>217</v>
      </c>
      <c r="C14" s="263">
        <v>1965</v>
      </c>
      <c r="D14" s="59">
        <v>1965</v>
      </c>
      <c r="E14" s="59">
        <v>2000</v>
      </c>
    </row>
    <row r="15" spans="1:5" s="12" customFormat="1" ht="11.25">
      <c r="A15" s="237">
        <v>121002</v>
      </c>
      <c r="B15" s="238" t="s">
        <v>218</v>
      </c>
      <c r="C15" s="263">
        <v>9544</v>
      </c>
      <c r="D15" s="59">
        <v>9544</v>
      </c>
      <c r="E15" s="59">
        <v>9544</v>
      </c>
    </row>
    <row r="16" spans="1:5" s="12" customFormat="1" ht="11.25">
      <c r="A16" s="237">
        <v>121002</v>
      </c>
      <c r="B16" s="238" t="s">
        <v>219</v>
      </c>
      <c r="C16" s="263">
        <v>2278</v>
      </c>
      <c r="D16" s="59">
        <v>2278</v>
      </c>
      <c r="E16" s="59">
        <v>2300</v>
      </c>
    </row>
    <row r="17" spans="1:5" s="12" customFormat="1" ht="11.25">
      <c r="A17" s="237">
        <v>121003</v>
      </c>
      <c r="B17" s="238" t="s">
        <v>44</v>
      </c>
      <c r="C17" s="263">
        <v>41</v>
      </c>
      <c r="D17" s="59">
        <v>41</v>
      </c>
      <c r="E17" s="59">
        <v>41</v>
      </c>
    </row>
    <row r="18" spans="1:5" s="12" customFormat="1" ht="11.25">
      <c r="A18" s="290"/>
      <c r="B18" s="238"/>
      <c r="C18" s="265"/>
      <c r="D18" s="28"/>
      <c r="E18" s="28"/>
    </row>
    <row r="19" spans="1:5" s="12" customFormat="1" ht="12">
      <c r="A19" s="291" t="s">
        <v>3</v>
      </c>
      <c r="B19" s="292"/>
      <c r="C19" s="266">
        <f>SUM(C20+C21+C22+C23+C24+C25)</f>
        <v>46469</v>
      </c>
      <c r="D19" s="55">
        <f>SUM(D20:D25)</f>
        <v>46469</v>
      </c>
      <c r="E19" s="55">
        <f>SUM(E20:E26)</f>
        <v>46469</v>
      </c>
    </row>
    <row r="20" spans="1:5" s="26" customFormat="1" ht="11.25">
      <c r="A20" s="290" t="s">
        <v>4</v>
      </c>
      <c r="B20" s="238" t="s">
        <v>5</v>
      </c>
      <c r="C20" s="267">
        <v>600</v>
      </c>
      <c r="D20" s="51">
        <v>600</v>
      </c>
      <c r="E20" s="51">
        <v>600</v>
      </c>
    </row>
    <row r="21" spans="1:5" s="26" customFormat="1" ht="11.25">
      <c r="A21" s="237">
        <v>133003</v>
      </c>
      <c r="B21" s="238" t="s">
        <v>220</v>
      </c>
      <c r="C21" s="267">
        <v>1494</v>
      </c>
      <c r="D21" s="51">
        <v>1494</v>
      </c>
      <c r="E21" s="51">
        <v>1494</v>
      </c>
    </row>
    <row r="22" spans="1:5" s="26" customFormat="1" ht="11.25">
      <c r="A22" s="237">
        <v>133006</v>
      </c>
      <c r="B22" s="238" t="s">
        <v>221</v>
      </c>
      <c r="C22" s="267">
        <v>160</v>
      </c>
      <c r="D22" s="51">
        <v>160</v>
      </c>
      <c r="E22" s="51">
        <v>160</v>
      </c>
    </row>
    <row r="23" spans="1:5" s="26" customFormat="1" ht="11.25">
      <c r="A23" s="237">
        <v>133012</v>
      </c>
      <c r="B23" s="238" t="s">
        <v>222</v>
      </c>
      <c r="C23" s="267">
        <v>400</v>
      </c>
      <c r="D23" s="51">
        <v>400</v>
      </c>
      <c r="E23" s="51">
        <v>400</v>
      </c>
    </row>
    <row r="24" spans="1:5" s="12" customFormat="1" ht="11.25">
      <c r="A24" s="290" t="s">
        <v>6</v>
      </c>
      <c r="B24" s="238" t="s">
        <v>45</v>
      </c>
      <c r="C24" s="267">
        <v>14000</v>
      </c>
      <c r="D24" s="51">
        <v>14000</v>
      </c>
      <c r="E24" s="51">
        <v>14000</v>
      </c>
    </row>
    <row r="25" spans="1:5" s="12" customFormat="1" ht="11.25">
      <c r="A25" s="237">
        <v>133014</v>
      </c>
      <c r="B25" s="238" t="s">
        <v>223</v>
      </c>
      <c r="C25" s="268">
        <v>29815</v>
      </c>
      <c r="D25" s="72">
        <v>29815</v>
      </c>
      <c r="E25" s="72">
        <v>29815</v>
      </c>
    </row>
    <row r="26" spans="1:5" s="12" customFormat="1" ht="11.25">
      <c r="A26" s="290"/>
      <c r="B26" s="238"/>
      <c r="C26" s="239"/>
      <c r="D26" s="27"/>
      <c r="E26" s="27"/>
    </row>
    <row r="27" spans="1:5" s="12" customFormat="1" ht="12">
      <c r="A27" s="291" t="s">
        <v>37</v>
      </c>
      <c r="B27" s="292"/>
      <c r="C27" s="266">
        <f>SUM(C28:C51)</f>
        <v>31648</v>
      </c>
      <c r="D27" s="55">
        <f>SUM(D28:D51)</f>
        <v>29735</v>
      </c>
      <c r="E27" s="55">
        <f>SUM(E28:E51)</f>
        <v>29735</v>
      </c>
    </row>
    <row r="28" spans="1:5" s="12" customFormat="1" ht="11.25">
      <c r="A28" s="290" t="s">
        <v>7</v>
      </c>
      <c r="B28" s="238" t="s">
        <v>8</v>
      </c>
      <c r="C28" s="267">
        <v>1700</v>
      </c>
      <c r="D28" s="51">
        <v>600</v>
      </c>
      <c r="E28" s="51">
        <v>600</v>
      </c>
    </row>
    <row r="29" spans="1:5" s="12" customFormat="1" ht="11.25">
      <c r="A29" s="237">
        <v>212002</v>
      </c>
      <c r="B29" s="238" t="s">
        <v>224</v>
      </c>
      <c r="C29" s="267">
        <v>60</v>
      </c>
      <c r="D29" s="51">
        <v>60</v>
      </c>
      <c r="E29" s="51">
        <v>60</v>
      </c>
    </row>
    <row r="30" spans="1:5" s="12" customFormat="1" ht="11.25">
      <c r="A30" s="237" t="s">
        <v>225</v>
      </c>
      <c r="B30" s="238" t="s">
        <v>226</v>
      </c>
      <c r="C30" s="267">
        <v>1693</v>
      </c>
      <c r="D30" s="51">
        <v>880</v>
      </c>
      <c r="E30" s="51">
        <v>880</v>
      </c>
    </row>
    <row r="31" spans="1:5" s="12" customFormat="1" ht="11.25">
      <c r="A31" s="237" t="s">
        <v>81</v>
      </c>
      <c r="B31" s="238" t="s">
        <v>241</v>
      </c>
      <c r="C31" s="267">
        <v>1507</v>
      </c>
      <c r="D31" s="267">
        <v>1507</v>
      </c>
      <c r="E31" s="267">
        <v>1507</v>
      </c>
    </row>
    <row r="32" spans="1:5" s="12" customFormat="1" ht="11.25">
      <c r="A32" s="237" t="s">
        <v>82</v>
      </c>
      <c r="B32" s="238" t="s">
        <v>242</v>
      </c>
      <c r="C32" s="267">
        <v>1896</v>
      </c>
      <c r="D32" s="267">
        <v>1896</v>
      </c>
      <c r="E32" s="267">
        <v>1896</v>
      </c>
    </row>
    <row r="33" spans="1:5" s="12" customFormat="1" ht="11.25">
      <c r="A33" s="237" t="s">
        <v>83</v>
      </c>
      <c r="B33" s="238" t="s">
        <v>243</v>
      </c>
      <c r="C33" s="267">
        <v>1896</v>
      </c>
      <c r="D33" s="267">
        <v>1896</v>
      </c>
      <c r="E33" s="267">
        <v>1896</v>
      </c>
    </row>
    <row r="34" spans="1:5" s="12" customFormat="1" ht="11.25">
      <c r="A34" s="237" t="s">
        <v>84</v>
      </c>
      <c r="B34" s="238" t="s">
        <v>244</v>
      </c>
      <c r="C34" s="268">
        <v>1100</v>
      </c>
      <c r="D34" s="268">
        <v>1100</v>
      </c>
      <c r="E34" s="268">
        <v>1100</v>
      </c>
    </row>
    <row r="35" spans="1:5" s="12" customFormat="1" ht="11.25">
      <c r="A35" s="237" t="s">
        <v>92</v>
      </c>
      <c r="B35" s="238" t="s">
        <v>245</v>
      </c>
      <c r="C35" s="269">
        <v>1453</v>
      </c>
      <c r="D35" s="269">
        <v>1453</v>
      </c>
      <c r="E35" s="269">
        <v>1453</v>
      </c>
    </row>
    <row r="36" spans="1:5" s="12" customFormat="1" ht="11.25">
      <c r="A36" s="237" t="s">
        <v>145</v>
      </c>
      <c r="B36" s="238" t="s">
        <v>246</v>
      </c>
      <c r="C36" s="270">
        <v>999</v>
      </c>
      <c r="D36" s="270">
        <v>999</v>
      </c>
      <c r="E36" s="270">
        <v>999</v>
      </c>
    </row>
    <row r="37" spans="1:5" s="12" customFormat="1" ht="11.25">
      <c r="A37" s="237" t="s">
        <v>227</v>
      </c>
      <c r="B37" s="238" t="s">
        <v>247</v>
      </c>
      <c r="C37" s="270">
        <v>1507</v>
      </c>
      <c r="D37" s="270">
        <v>1507</v>
      </c>
      <c r="E37" s="270">
        <v>1507</v>
      </c>
    </row>
    <row r="38" spans="1:5" s="12" customFormat="1" ht="11.25">
      <c r="A38" s="237" t="s">
        <v>228</v>
      </c>
      <c r="B38" s="238" t="s">
        <v>248</v>
      </c>
      <c r="C38" s="270">
        <v>1453</v>
      </c>
      <c r="D38" s="270">
        <v>1453</v>
      </c>
      <c r="E38" s="270">
        <v>1453</v>
      </c>
    </row>
    <row r="39" spans="1:5" s="12" customFormat="1" ht="11.25">
      <c r="A39" s="237" t="s">
        <v>229</v>
      </c>
      <c r="B39" s="238" t="s">
        <v>249</v>
      </c>
      <c r="C39" s="270">
        <v>850</v>
      </c>
      <c r="D39" s="270">
        <v>850</v>
      </c>
      <c r="E39" s="270">
        <v>850</v>
      </c>
    </row>
    <row r="40" spans="1:5" s="12" customFormat="1" ht="11.25">
      <c r="A40" s="237" t="s">
        <v>230</v>
      </c>
      <c r="B40" s="238" t="s">
        <v>250</v>
      </c>
      <c r="C40" s="270">
        <v>1543</v>
      </c>
      <c r="D40" s="270">
        <v>1543</v>
      </c>
      <c r="E40" s="270">
        <v>1543</v>
      </c>
    </row>
    <row r="41" spans="1:5" s="12" customFormat="1" ht="11.25">
      <c r="A41" s="237" t="s">
        <v>231</v>
      </c>
      <c r="B41" s="238" t="s">
        <v>251</v>
      </c>
      <c r="C41" s="270">
        <v>999</v>
      </c>
      <c r="D41" s="270">
        <v>999</v>
      </c>
      <c r="E41" s="270">
        <v>999</v>
      </c>
    </row>
    <row r="42" spans="1:5" s="12" customFormat="1" ht="11.25">
      <c r="A42" s="237" t="s">
        <v>232</v>
      </c>
      <c r="B42" s="238" t="s">
        <v>252</v>
      </c>
      <c r="C42" s="270">
        <v>850</v>
      </c>
      <c r="D42" s="270">
        <v>850</v>
      </c>
      <c r="E42" s="270">
        <v>850</v>
      </c>
    </row>
    <row r="43" spans="1:5" s="12" customFormat="1" ht="11.25">
      <c r="A43" s="237" t="s">
        <v>233</v>
      </c>
      <c r="B43" s="238" t="s">
        <v>253</v>
      </c>
      <c r="C43" s="270">
        <v>1884</v>
      </c>
      <c r="D43" s="270">
        <v>1884</v>
      </c>
      <c r="E43" s="270">
        <v>1884</v>
      </c>
    </row>
    <row r="44" spans="1:5" s="12" customFormat="1" ht="11.25">
      <c r="A44" s="237" t="s">
        <v>234</v>
      </c>
      <c r="B44" s="238" t="s">
        <v>254</v>
      </c>
      <c r="C44" s="270">
        <v>1192</v>
      </c>
      <c r="D44" s="270">
        <v>1192</v>
      </c>
      <c r="E44" s="270">
        <v>1192</v>
      </c>
    </row>
    <row r="45" spans="1:5" s="12" customFormat="1" ht="11.25">
      <c r="A45" s="237" t="s">
        <v>235</v>
      </c>
      <c r="B45" s="238" t="s">
        <v>255</v>
      </c>
      <c r="C45" s="270">
        <v>1030</v>
      </c>
      <c r="D45" s="270">
        <v>1030</v>
      </c>
      <c r="E45" s="270">
        <v>1030</v>
      </c>
    </row>
    <row r="46" spans="1:5" s="12" customFormat="1" ht="11.25">
      <c r="A46" s="237" t="s">
        <v>236</v>
      </c>
      <c r="B46" s="238" t="s">
        <v>256</v>
      </c>
      <c r="C46" s="270">
        <v>560</v>
      </c>
      <c r="D46" s="270">
        <v>560</v>
      </c>
      <c r="E46" s="270">
        <v>560</v>
      </c>
    </row>
    <row r="47" spans="1:5" s="12" customFormat="1" ht="11.25">
      <c r="A47" s="237" t="s">
        <v>237</v>
      </c>
      <c r="B47" s="238" t="s">
        <v>257</v>
      </c>
      <c r="C47" s="270">
        <v>3000</v>
      </c>
      <c r="D47" s="270">
        <v>3000</v>
      </c>
      <c r="E47" s="270">
        <v>3000</v>
      </c>
    </row>
    <row r="48" spans="1:5" s="12" customFormat="1" ht="11.25">
      <c r="A48" s="237" t="s">
        <v>238</v>
      </c>
      <c r="B48" s="238" t="s">
        <v>258</v>
      </c>
      <c r="C48" s="270">
        <v>1400</v>
      </c>
      <c r="D48" s="270">
        <v>1400</v>
      </c>
      <c r="E48" s="270">
        <v>1400</v>
      </c>
    </row>
    <row r="49" spans="1:5" s="12" customFormat="1" ht="11.25">
      <c r="A49" s="237" t="s">
        <v>239</v>
      </c>
      <c r="B49" s="238" t="s">
        <v>259</v>
      </c>
      <c r="C49" s="270">
        <v>1030</v>
      </c>
      <c r="D49" s="270">
        <v>1030</v>
      </c>
      <c r="E49" s="270">
        <v>1030</v>
      </c>
    </row>
    <row r="50" spans="1:5" s="12" customFormat="1" ht="11.25">
      <c r="A50" s="237" t="s">
        <v>240</v>
      </c>
      <c r="B50" s="238" t="s">
        <v>260</v>
      </c>
      <c r="C50" s="270">
        <v>1884</v>
      </c>
      <c r="D50" s="270">
        <v>1884</v>
      </c>
      <c r="E50" s="270">
        <v>1884</v>
      </c>
    </row>
    <row r="51" spans="1:5" s="12" customFormat="1" ht="11.25">
      <c r="A51" s="237" t="s">
        <v>261</v>
      </c>
      <c r="B51" s="238" t="s">
        <v>262</v>
      </c>
      <c r="C51" s="270">
        <v>162</v>
      </c>
      <c r="D51" s="270">
        <v>162</v>
      </c>
      <c r="E51" s="270">
        <v>162</v>
      </c>
    </row>
    <row r="52" spans="1:5" s="12" customFormat="1" ht="12.75">
      <c r="A52" s="293"/>
      <c r="B52" s="294"/>
      <c r="C52" s="271"/>
      <c r="D52" s="29"/>
      <c r="E52" s="29"/>
    </row>
    <row r="53" spans="1:5" s="12" customFormat="1" ht="12">
      <c r="A53" s="291" t="s">
        <v>38</v>
      </c>
      <c r="B53" s="292"/>
      <c r="C53" s="272">
        <f>SUM(C54:C69)</f>
        <v>35801</v>
      </c>
      <c r="D53" s="56">
        <f>SUM(D54:D69)</f>
        <v>38491</v>
      </c>
      <c r="E53" s="56">
        <f>SUM(E54:E69)</f>
        <v>38591</v>
      </c>
    </row>
    <row r="54" spans="1:5" s="12" customFormat="1" ht="11.25">
      <c r="A54" s="290" t="s">
        <v>9</v>
      </c>
      <c r="B54" s="238" t="s">
        <v>263</v>
      </c>
      <c r="C54" s="263">
        <v>2200</v>
      </c>
      <c r="D54" s="59">
        <v>2200</v>
      </c>
      <c r="E54" s="59">
        <v>2300</v>
      </c>
    </row>
    <row r="55" spans="1:5" s="12" customFormat="1" ht="12" customHeight="1">
      <c r="A55" s="237">
        <v>222003</v>
      </c>
      <c r="B55" s="238" t="s">
        <v>46</v>
      </c>
      <c r="C55" s="263">
        <v>200</v>
      </c>
      <c r="D55" s="59">
        <v>200</v>
      </c>
      <c r="E55" s="59">
        <v>200</v>
      </c>
    </row>
    <row r="56" spans="1:5" s="12" customFormat="1" ht="11.25">
      <c r="A56" s="237">
        <v>223001</v>
      </c>
      <c r="B56" s="238" t="s">
        <v>264</v>
      </c>
      <c r="C56" s="263">
        <v>5000</v>
      </c>
      <c r="D56" s="59">
        <v>6000</v>
      </c>
      <c r="E56" s="59">
        <v>6000</v>
      </c>
    </row>
    <row r="57" spans="1:5" s="12" customFormat="1" ht="11.25">
      <c r="A57" s="237" t="s">
        <v>47</v>
      </c>
      <c r="B57" s="238" t="s">
        <v>265</v>
      </c>
      <c r="C57" s="263">
        <v>1000</v>
      </c>
      <c r="D57" s="59">
        <v>1500</v>
      </c>
      <c r="E57" s="59">
        <v>1500</v>
      </c>
    </row>
    <row r="58" spans="1:5" s="12" customFormat="1" ht="11.25">
      <c r="A58" s="237" t="s">
        <v>48</v>
      </c>
      <c r="B58" s="238" t="s">
        <v>50</v>
      </c>
      <c r="C58" s="263">
        <v>1500</v>
      </c>
      <c r="D58" s="59">
        <v>1500</v>
      </c>
      <c r="E58" s="59">
        <v>1500</v>
      </c>
    </row>
    <row r="59" spans="1:5" s="12" customFormat="1" ht="11.25">
      <c r="A59" s="237" t="s">
        <v>49</v>
      </c>
      <c r="B59" s="238" t="s">
        <v>266</v>
      </c>
      <c r="C59" s="263">
        <v>10750</v>
      </c>
      <c r="D59" s="59">
        <v>11280</v>
      </c>
      <c r="E59" s="59">
        <v>11280</v>
      </c>
    </row>
    <row r="60" spans="1:5" s="12" customFormat="1" ht="11.25">
      <c r="A60" s="237" t="s">
        <v>267</v>
      </c>
      <c r="B60" s="238" t="s">
        <v>268</v>
      </c>
      <c r="C60" s="263">
        <v>5600</v>
      </c>
      <c r="D60" s="59">
        <v>5900</v>
      </c>
      <c r="E60" s="59">
        <v>5900</v>
      </c>
    </row>
    <row r="61" spans="1:5" s="12" customFormat="1" ht="11.25">
      <c r="A61" s="237" t="s">
        <v>269</v>
      </c>
      <c r="B61" s="238" t="s">
        <v>270</v>
      </c>
      <c r="C61" s="263">
        <v>300</v>
      </c>
      <c r="D61" s="59">
        <v>400</v>
      </c>
      <c r="E61" s="59">
        <v>400</v>
      </c>
    </row>
    <row r="62" spans="1:5" s="12" customFormat="1" ht="11.25">
      <c r="A62" s="237" t="s">
        <v>271</v>
      </c>
      <c r="B62" s="238" t="s">
        <v>272</v>
      </c>
      <c r="C62" s="263">
        <v>2000</v>
      </c>
      <c r="D62" s="59">
        <v>2000</v>
      </c>
      <c r="E62" s="59">
        <v>2000</v>
      </c>
    </row>
    <row r="63" spans="1:5" s="12" customFormat="1" ht="11.25">
      <c r="A63" s="237" t="s">
        <v>273</v>
      </c>
      <c r="B63" s="238" t="s">
        <v>274</v>
      </c>
      <c r="C63" s="263">
        <v>1000</v>
      </c>
      <c r="D63" s="59">
        <v>1000</v>
      </c>
      <c r="E63" s="59">
        <v>1000</v>
      </c>
    </row>
    <row r="64" spans="1:5" s="12" customFormat="1" ht="11.25">
      <c r="A64" s="237" t="s">
        <v>275</v>
      </c>
      <c r="B64" s="238" t="s">
        <v>276</v>
      </c>
      <c r="C64" s="263">
        <v>2000</v>
      </c>
      <c r="D64" s="59">
        <v>2100</v>
      </c>
      <c r="E64" s="59">
        <v>2100</v>
      </c>
    </row>
    <row r="65" spans="1:5" s="12" customFormat="1" ht="11.25">
      <c r="A65" s="237" t="s">
        <v>277</v>
      </c>
      <c r="B65" s="238" t="s">
        <v>278</v>
      </c>
      <c r="C65" s="263">
        <v>531</v>
      </c>
      <c r="D65" s="59">
        <v>531</v>
      </c>
      <c r="E65" s="59">
        <v>531</v>
      </c>
    </row>
    <row r="66" spans="1:5" s="12" customFormat="1" ht="11.25">
      <c r="A66" s="237" t="s">
        <v>349</v>
      </c>
      <c r="B66" s="238" t="s">
        <v>350</v>
      </c>
      <c r="C66" s="263">
        <v>480</v>
      </c>
      <c r="D66" s="59">
        <v>480</v>
      </c>
      <c r="E66" s="59">
        <v>480</v>
      </c>
    </row>
    <row r="67" spans="1:5" s="12" customFormat="1" ht="11.25">
      <c r="A67" s="237" t="s">
        <v>279</v>
      </c>
      <c r="B67" s="238" t="s">
        <v>280</v>
      </c>
      <c r="C67" s="263">
        <v>1540</v>
      </c>
      <c r="D67" s="59">
        <v>1600</v>
      </c>
      <c r="E67" s="59">
        <v>1600</v>
      </c>
    </row>
    <row r="68" spans="1:5" s="12" customFormat="1" ht="11.25">
      <c r="A68" s="237" t="s">
        <v>281</v>
      </c>
      <c r="B68" s="238" t="s">
        <v>282</v>
      </c>
      <c r="C68" s="263">
        <v>500</v>
      </c>
      <c r="D68" s="59">
        <v>600</v>
      </c>
      <c r="E68" s="59">
        <v>600</v>
      </c>
    </row>
    <row r="69" spans="1:5" s="12" customFormat="1" ht="11.25">
      <c r="A69" s="237" t="s">
        <v>283</v>
      </c>
      <c r="B69" s="238" t="s">
        <v>284</v>
      </c>
      <c r="C69" s="263">
        <v>1200</v>
      </c>
      <c r="D69" s="59">
        <v>1200</v>
      </c>
      <c r="E69" s="59">
        <v>1200</v>
      </c>
    </row>
    <row r="70" spans="1:5" s="12" customFormat="1" ht="11.25">
      <c r="A70" s="237"/>
      <c r="B70" s="238"/>
      <c r="C70" s="273"/>
      <c r="D70" s="52"/>
      <c r="E70" s="52"/>
    </row>
    <row r="71" spans="1:5" s="12" customFormat="1" ht="10.5" customHeight="1">
      <c r="A71" s="237"/>
      <c r="B71" s="238"/>
      <c r="C71" s="274"/>
      <c r="D71" s="8"/>
      <c r="E71" s="8"/>
    </row>
    <row r="72" spans="1:5" s="12" customFormat="1" ht="12">
      <c r="A72" s="291" t="s">
        <v>39</v>
      </c>
      <c r="B72" s="238"/>
      <c r="C72" s="266">
        <f>C73</f>
        <v>30</v>
      </c>
      <c r="D72" s="55">
        <f>SUM(D73)</f>
        <v>35</v>
      </c>
      <c r="E72" s="55">
        <f>SUM(E73)</f>
        <v>35</v>
      </c>
    </row>
    <row r="73" spans="1:5" s="30" customFormat="1" ht="11.25">
      <c r="A73" s="237">
        <v>242000</v>
      </c>
      <c r="B73" s="238" t="s">
        <v>10</v>
      </c>
      <c r="C73" s="267">
        <v>30</v>
      </c>
      <c r="D73" s="51">
        <v>35</v>
      </c>
      <c r="E73" s="51">
        <v>35</v>
      </c>
    </row>
    <row r="74" spans="1:5" s="12" customFormat="1" ht="11.25" customHeight="1">
      <c r="A74" s="290"/>
      <c r="B74" s="238"/>
      <c r="C74" s="275"/>
      <c r="D74" s="70"/>
      <c r="E74" s="70"/>
    </row>
    <row r="75" spans="1:5" s="12" customFormat="1" ht="11.25" customHeight="1">
      <c r="A75" s="291" t="s">
        <v>40</v>
      </c>
      <c r="B75" s="292"/>
      <c r="C75" s="276">
        <f>C77+C78+C76</f>
        <v>4300</v>
      </c>
      <c r="D75" s="71">
        <f>SUM(D76:D78)</f>
        <v>4400</v>
      </c>
      <c r="E75" s="71">
        <f>SUM(E76:E78)</f>
        <v>4400</v>
      </c>
    </row>
    <row r="76" spans="1:5" s="12" customFormat="1" ht="11.25" customHeight="1">
      <c r="A76" s="92" t="s">
        <v>285</v>
      </c>
      <c r="B76" s="95" t="s">
        <v>286</v>
      </c>
      <c r="C76" s="277">
        <v>1400</v>
      </c>
      <c r="D76" s="298">
        <v>2000</v>
      </c>
      <c r="E76" s="298">
        <v>2000</v>
      </c>
    </row>
    <row r="77" spans="1:5" s="26" customFormat="1" ht="11.25">
      <c r="A77" s="237">
        <v>292017</v>
      </c>
      <c r="B77" s="238" t="s">
        <v>287</v>
      </c>
      <c r="C77" s="263">
        <v>400</v>
      </c>
      <c r="D77" s="59">
        <v>400</v>
      </c>
      <c r="E77" s="59">
        <v>400</v>
      </c>
    </row>
    <row r="78" spans="1:5" s="12" customFormat="1" ht="11.25">
      <c r="A78" s="237">
        <v>292012</v>
      </c>
      <c r="B78" s="238" t="s">
        <v>288</v>
      </c>
      <c r="C78" s="278">
        <v>2500</v>
      </c>
      <c r="D78" s="299">
        <v>2000</v>
      </c>
      <c r="E78" s="57">
        <v>2000</v>
      </c>
    </row>
    <row r="79" spans="1:5" s="12" customFormat="1" ht="11.25">
      <c r="A79" s="237"/>
      <c r="B79" s="238"/>
      <c r="C79" s="302"/>
      <c r="D79" s="302"/>
      <c r="E79" s="302"/>
    </row>
    <row r="80" spans="1:5" s="12" customFormat="1" ht="13.5" customHeight="1">
      <c r="A80" s="238"/>
      <c r="B80" s="238"/>
      <c r="C80" s="238"/>
      <c r="D80" s="238"/>
      <c r="E80" s="238"/>
    </row>
    <row r="81" spans="1:5" s="12" customFormat="1" ht="12">
      <c r="A81" s="291" t="s">
        <v>11</v>
      </c>
      <c r="B81" s="238"/>
      <c r="C81" s="300">
        <f>C83+C87</f>
        <v>77455</v>
      </c>
      <c r="D81" s="301">
        <f>SUM(D83+D87)</f>
        <v>76624</v>
      </c>
      <c r="E81" s="301">
        <f>SUM(E83+E87)</f>
        <v>76624</v>
      </c>
    </row>
    <row r="82" spans="1:5" s="12" customFormat="1" ht="11.25">
      <c r="A82" s="291"/>
      <c r="B82" s="295"/>
      <c r="C82" s="279"/>
      <c r="D82" s="58"/>
      <c r="E82" s="58"/>
    </row>
    <row r="83" spans="1:5" s="12" customFormat="1" ht="11.25">
      <c r="A83" s="291"/>
      <c r="B83" s="295" t="s">
        <v>51</v>
      </c>
      <c r="C83" s="279">
        <f>C84</f>
        <v>5614</v>
      </c>
      <c r="D83" s="58">
        <f>D84</f>
        <v>5900</v>
      </c>
      <c r="E83" s="58">
        <f>E84</f>
        <v>5900</v>
      </c>
    </row>
    <row r="84" spans="1:5" s="12" customFormat="1" ht="11.25">
      <c r="A84" s="237" t="s">
        <v>289</v>
      </c>
      <c r="B84" s="238" t="s">
        <v>290</v>
      </c>
      <c r="C84" s="263">
        <v>5614</v>
      </c>
      <c r="D84" s="59">
        <v>5900</v>
      </c>
      <c r="E84" s="59">
        <v>5900</v>
      </c>
    </row>
    <row r="85" spans="1:5" s="12" customFormat="1" ht="11.25">
      <c r="A85" s="291"/>
      <c r="B85" s="238"/>
      <c r="C85" s="280"/>
      <c r="D85" s="68"/>
      <c r="E85" s="68"/>
    </row>
    <row r="86" spans="1:5" s="12" customFormat="1" ht="11.25">
      <c r="A86" s="237"/>
      <c r="B86" s="238"/>
      <c r="C86" s="269"/>
      <c r="D86" s="49"/>
      <c r="E86" s="49"/>
    </row>
    <row r="87" spans="1:5" s="12" customFormat="1" ht="11.25">
      <c r="A87" s="237"/>
      <c r="B87" s="295" t="s">
        <v>52</v>
      </c>
      <c r="C87" s="281">
        <f>SUM(C88:C98)</f>
        <v>71841</v>
      </c>
      <c r="D87" s="63">
        <f>SUM(D88:D98)</f>
        <v>70724</v>
      </c>
      <c r="E87" s="63">
        <f>SUM(E88:E98)</f>
        <v>70724</v>
      </c>
    </row>
    <row r="88" spans="1:5" s="12" customFormat="1" ht="11.25">
      <c r="A88" s="237" t="s">
        <v>291</v>
      </c>
      <c r="B88" s="238" t="s">
        <v>53</v>
      </c>
      <c r="C88" s="269">
        <v>61000</v>
      </c>
      <c r="D88" s="49">
        <v>62200</v>
      </c>
      <c r="E88" s="49">
        <v>62200</v>
      </c>
    </row>
    <row r="89" spans="1:5" s="12" customFormat="1" ht="11.25">
      <c r="A89" s="237" t="s">
        <v>292</v>
      </c>
      <c r="B89" s="238" t="s">
        <v>293</v>
      </c>
      <c r="C89" s="269">
        <v>1810</v>
      </c>
      <c r="D89" s="49">
        <v>1820</v>
      </c>
      <c r="E89" s="49">
        <v>1820</v>
      </c>
    </row>
    <row r="90" spans="1:5" s="12" customFormat="1" ht="11.25">
      <c r="A90" s="237" t="s">
        <v>294</v>
      </c>
      <c r="B90" s="238" t="s">
        <v>295</v>
      </c>
      <c r="C90" s="247">
        <v>200</v>
      </c>
      <c r="D90" s="127">
        <v>250</v>
      </c>
      <c r="E90" s="127">
        <v>250</v>
      </c>
    </row>
    <row r="91" spans="1:5" s="12" customFormat="1" ht="11.25">
      <c r="A91" s="237" t="s">
        <v>296</v>
      </c>
      <c r="B91" s="238" t="s">
        <v>297</v>
      </c>
      <c r="C91" s="269">
        <v>832</v>
      </c>
      <c r="D91" s="49">
        <v>832</v>
      </c>
      <c r="E91" s="49">
        <v>832</v>
      </c>
    </row>
    <row r="92" spans="1:5" s="12" customFormat="1" ht="11.25">
      <c r="A92" s="296" t="s">
        <v>298</v>
      </c>
      <c r="B92" s="238" t="s">
        <v>299</v>
      </c>
      <c r="C92" s="247">
        <v>1000</v>
      </c>
      <c r="D92" s="127">
        <v>1000</v>
      </c>
      <c r="E92" s="127">
        <v>1000</v>
      </c>
    </row>
    <row r="93" spans="1:5" s="12" customFormat="1" ht="11.25" customHeight="1">
      <c r="A93" s="296" t="s">
        <v>300</v>
      </c>
      <c r="B93" s="238" t="s">
        <v>301</v>
      </c>
      <c r="C93" s="269">
        <v>320</v>
      </c>
      <c r="D93" s="49">
        <v>320</v>
      </c>
      <c r="E93" s="49">
        <v>320</v>
      </c>
    </row>
    <row r="94" spans="1:5" s="12" customFormat="1" ht="11.25" customHeight="1">
      <c r="A94" s="296" t="s">
        <v>304</v>
      </c>
      <c r="B94" s="238" t="s">
        <v>147</v>
      </c>
      <c r="C94" s="247">
        <v>1278</v>
      </c>
      <c r="D94" s="127">
        <v>1400</v>
      </c>
      <c r="E94" s="127">
        <v>1400</v>
      </c>
    </row>
    <row r="95" spans="1:5" s="12" customFormat="1" ht="11.25" customHeight="1">
      <c r="A95" s="296" t="s">
        <v>302</v>
      </c>
      <c r="B95" s="238" t="s">
        <v>303</v>
      </c>
      <c r="C95" s="247">
        <v>19</v>
      </c>
      <c r="D95" s="127">
        <v>20</v>
      </c>
      <c r="E95" s="127">
        <v>20</v>
      </c>
    </row>
    <row r="96" spans="1:5" s="12" customFormat="1" ht="11.25" customHeight="1">
      <c r="A96" s="296" t="s">
        <v>305</v>
      </c>
      <c r="B96" s="238" t="s">
        <v>310</v>
      </c>
      <c r="C96" s="247">
        <v>2604</v>
      </c>
      <c r="D96" s="127">
        <v>2604</v>
      </c>
      <c r="E96" s="127">
        <v>2604</v>
      </c>
    </row>
    <row r="97" spans="1:5" s="12" customFormat="1" ht="11.25" customHeight="1">
      <c r="A97" s="296" t="s">
        <v>306</v>
      </c>
      <c r="B97" s="238" t="s">
        <v>307</v>
      </c>
      <c r="C97" s="247">
        <v>278</v>
      </c>
      <c r="D97" s="127">
        <v>278</v>
      </c>
      <c r="E97" s="127">
        <v>278</v>
      </c>
    </row>
    <row r="98" spans="1:5" s="12" customFormat="1" ht="11.25" customHeight="1">
      <c r="A98" s="296" t="s">
        <v>308</v>
      </c>
      <c r="B98" s="238" t="s">
        <v>309</v>
      </c>
      <c r="C98" s="247">
        <v>2500</v>
      </c>
      <c r="D98" s="127">
        <v>0</v>
      </c>
      <c r="E98" s="127">
        <v>0</v>
      </c>
    </row>
    <row r="99" spans="1:5" s="12" customFormat="1" ht="11.25">
      <c r="A99" s="297"/>
      <c r="B99" s="238"/>
      <c r="C99" s="282"/>
      <c r="D99" s="150"/>
      <c r="E99" s="150"/>
    </row>
    <row r="100" spans="1:5" s="12" customFormat="1" ht="11.25" hidden="1">
      <c r="A100" s="237"/>
      <c r="B100" s="238"/>
      <c r="C100" s="267"/>
      <c r="D100" s="51"/>
      <c r="E100" s="51"/>
    </row>
    <row r="101" spans="1:5" s="12" customFormat="1" ht="11.25">
      <c r="A101" s="237"/>
      <c r="B101" s="238"/>
      <c r="C101" s="267"/>
      <c r="D101" s="51"/>
      <c r="E101" s="51"/>
    </row>
    <row r="102" spans="1:5" s="12" customFormat="1" ht="11.25" customHeight="1" hidden="1">
      <c r="A102" s="237"/>
      <c r="B102" s="238"/>
      <c r="C102" s="283"/>
      <c r="D102" s="53"/>
      <c r="E102" s="64"/>
    </row>
    <row r="103" spans="1:5" s="12" customFormat="1" ht="11.25" customHeight="1">
      <c r="A103" s="237"/>
      <c r="B103" s="238"/>
      <c r="C103" s="284"/>
      <c r="D103" s="133"/>
      <c r="E103" s="65"/>
    </row>
    <row r="104" spans="1:5" s="12" customFormat="1" ht="11.25" customHeight="1">
      <c r="A104" s="296"/>
      <c r="B104" s="238"/>
      <c r="C104" s="284"/>
      <c r="D104" s="133"/>
      <c r="E104" s="64"/>
    </row>
    <row r="105" spans="1:5" s="12" customFormat="1" ht="11.25" customHeight="1">
      <c r="A105" s="297"/>
      <c r="B105" s="238"/>
      <c r="C105" s="285"/>
      <c r="D105" s="138"/>
      <c r="E105" s="135"/>
    </row>
    <row r="106" spans="1:5" s="12" customFormat="1" ht="11.25" customHeight="1">
      <c r="A106" s="237"/>
      <c r="B106" s="238"/>
      <c r="C106" s="286"/>
      <c r="D106" s="134"/>
      <c r="E106" s="51"/>
    </row>
    <row r="107" spans="1:5" s="12" customFormat="1" ht="11.25" customHeight="1">
      <c r="A107" s="237"/>
      <c r="B107" s="238"/>
      <c r="C107" s="284"/>
      <c r="D107" s="133"/>
      <c r="E107" s="64"/>
    </row>
    <row r="108" spans="1:5" s="12" customFormat="1" ht="11.25" customHeight="1">
      <c r="A108" s="296"/>
      <c r="B108" s="238"/>
      <c r="C108" s="284"/>
      <c r="D108" s="133"/>
      <c r="E108" s="53"/>
    </row>
    <row r="109" spans="1:5" s="12" customFormat="1" ht="11.25" customHeight="1">
      <c r="A109" s="238"/>
      <c r="B109" s="238"/>
      <c r="C109" s="239"/>
      <c r="D109" s="27"/>
      <c r="E109" s="27"/>
    </row>
    <row r="110" spans="1:5" s="12" customFormat="1" ht="12.75" thickBot="1">
      <c r="A110" s="288" t="s">
        <v>12</v>
      </c>
      <c r="B110" s="289"/>
      <c r="C110" s="73">
        <f>C10+C19+C27+C53+C72+C75+C81+C99+C105</f>
        <v>431547</v>
      </c>
      <c r="D110" s="73">
        <f>D10+D19+D27+D53+D72+D75+D81+D99+D105</f>
        <v>432598</v>
      </c>
      <c r="E110" s="73">
        <f>E10+E19+E27+E53+E72+E75+E81+E99+E105</f>
        <v>433839</v>
      </c>
    </row>
    <row r="111" spans="1:5" s="12" customFormat="1" ht="12.75" thickTop="1">
      <c r="A111" s="32"/>
      <c r="B111" s="33"/>
      <c r="C111" s="132"/>
      <c r="D111" s="132"/>
      <c r="E111" s="132"/>
    </row>
    <row r="112" spans="1:5" s="12" customFormat="1" ht="12">
      <c r="A112" s="32"/>
      <c r="B112" s="33"/>
      <c r="C112" s="132"/>
      <c r="D112" s="132"/>
      <c r="E112" s="132"/>
    </row>
    <row r="113" spans="1:5" s="12" customFormat="1" ht="11.25">
      <c r="A113" s="32"/>
      <c r="B113" s="33"/>
      <c r="C113" s="18"/>
      <c r="D113" s="18"/>
      <c r="E113" s="18"/>
    </row>
    <row r="114" spans="1:5" s="12" customFormat="1" ht="12" thickBot="1">
      <c r="A114" s="32"/>
      <c r="B114" s="33"/>
      <c r="C114" s="18"/>
      <c r="D114" s="18"/>
      <c r="E114" s="18"/>
    </row>
    <row r="115" spans="1:5" s="12" customFormat="1" ht="24" customHeight="1" thickTop="1">
      <c r="A115" s="34" t="s">
        <v>93</v>
      </c>
      <c r="B115" s="35"/>
      <c r="C115" s="69">
        <v>2014</v>
      </c>
      <c r="D115" s="69">
        <v>2015</v>
      </c>
      <c r="E115" s="69">
        <v>2016</v>
      </c>
    </row>
    <row r="116" spans="1:5" s="12" customFormat="1" ht="11.25">
      <c r="A116" s="13">
        <v>454001</v>
      </c>
      <c r="B116" s="11"/>
      <c r="C116" s="61"/>
      <c r="D116" s="61"/>
      <c r="E116" s="61"/>
    </row>
    <row r="117" spans="1:5" s="12" customFormat="1" ht="11.25">
      <c r="A117" s="24" t="s">
        <v>34</v>
      </c>
      <c r="B117" s="11"/>
      <c r="C117" s="62">
        <f>SUM(C116:C116)</f>
        <v>0</v>
      </c>
      <c r="D117" s="62">
        <f>SUM(D116:D116)</f>
        <v>0</v>
      </c>
      <c r="E117" s="62">
        <f>SUM(E116:E116)</f>
        <v>0</v>
      </c>
    </row>
    <row r="118" spans="1:5" s="12" customFormat="1" ht="11.25">
      <c r="A118" s="24"/>
      <c r="B118" s="11"/>
      <c r="C118" s="25"/>
      <c r="D118" s="25"/>
      <c r="E118" s="25"/>
    </row>
    <row r="119" spans="1:5" s="12" customFormat="1" ht="15">
      <c r="A119" s="36" t="s">
        <v>23</v>
      </c>
      <c r="B119" s="37"/>
      <c r="C119" s="74">
        <f>C5</f>
        <v>1000</v>
      </c>
      <c r="D119" s="74">
        <f>D5</f>
        <v>0</v>
      </c>
      <c r="E119" s="74">
        <f>E5</f>
        <v>0</v>
      </c>
    </row>
    <row r="120" spans="1:5" s="38" customFormat="1" ht="15">
      <c r="A120" s="36" t="s">
        <v>24</v>
      </c>
      <c r="B120" s="37"/>
      <c r="C120" s="74">
        <f>C110</f>
        <v>431547</v>
      </c>
      <c r="D120" s="74">
        <f>D110</f>
        <v>432598</v>
      </c>
      <c r="E120" s="74">
        <f>E110</f>
        <v>433839</v>
      </c>
    </row>
    <row r="121" spans="1:5" s="38" customFormat="1" ht="15">
      <c r="A121" s="36" t="s">
        <v>93</v>
      </c>
      <c r="B121" s="37"/>
      <c r="C121" s="74">
        <f>C117</f>
        <v>0</v>
      </c>
      <c r="D121" s="74">
        <f>D117</f>
        <v>0</v>
      </c>
      <c r="E121" s="74">
        <f>E117</f>
        <v>0</v>
      </c>
    </row>
    <row r="122" spans="1:5" s="38" customFormat="1" ht="15.75" thickBot="1">
      <c r="A122" s="39" t="s">
        <v>25</v>
      </c>
      <c r="B122" s="40"/>
      <c r="C122" s="75">
        <f>SUM(C119:C121)</f>
        <v>432547</v>
      </c>
      <c r="D122" s="75">
        <f>SUM(D119:D121)</f>
        <v>432598</v>
      </c>
      <c r="E122" s="75">
        <f>SUM(E119:E121)</f>
        <v>433839</v>
      </c>
    </row>
    <row r="123" spans="1:5" s="38" customFormat="1" ht="13.5" thickTop="1">
      <c r="A123" s="41"/>
      <c r="C123" s="136"/>
      <c r="D123" s="136"/>
      <c r="E123" s="136"/>
    </row>
    <row r="124" s="38" customFormat="1" ht="12.75">
      <c r="A124" s="41"/>
    </row>
    <row r="125" spans="1:2" ht="15.75">
      <c r="A125" s="41"/>
      <c r="B125" s="42"/>
    </row>
    <row r="136" spans="1:5" ht="12.75">
      <c r="A136" s="45"/>
      <c r="B136" s="46"/>
      <c r="C136" s="46"/>
      <c r="D136" s="46"/>
      <c r="E136" s="46"/>
    </row>
    <row r="137" spans="1:5" ht="12.75">
      <c r="A137" s="45"/>
      <c r="B137" s="46"/>
      <c r="C137" s="46"/>
      <c r="D137" s="46"/>
      <c r="E137" s="46"/>
    </row>
    <row r="138" spans="1:5" ht="12.75">
      <c r="A138" s="45"/>
      <c r="B138" s="46"/>
      <c r="C138" s="46"/>
      <c r="D138" s="46"/>
      <c r="E138" s="46"/>
    </row>
    <row r="139" spans="1:5" ht="12.75">
      <c r="A139" s="45"/>
      <c r="B139" s="46"/>
      <c r="C139" s="46"/>
      <c r="D139" s="46"/>
      <c r="E139" s="46"/>
    </row>
    <row r="140" spans="1:5" ht="12.75">
      <c r="A140" s="45"/>
      <c r="B140" s="46"/>
      <c r="C140" s="46"/>
      <c r="D140" s="46"/>
      <c r="E140" s="46"/>
    </row>
    <row r="141" spans="1:5" ht="12.75">
      <c r="A141" s="45"/>
      <c r="B141" s="46"/>
      <c r="C141" s="46"/>
      <c r="D141" s="46"/>
      <c r="E141" s="46"/>
    </row>
    <row r="142" spans="1:5" ht="12.75">
      <c r="A142" s="45"/>
      <c r="B142" s="46"/>
      <c r="C142" s="46"/>
      <c r="D142" s="46"/>
      <c r="E142" s="46"/>
    </row>
    <row r="143" spans="1:5" ht="12.75">
      <c r="A143" s="45"/>
      <c r="B143" s="46"/>
      <c r="C143" s="46"/>
      <c r="D143" s="46"/>
      <c r="E143" s="46"/>
    </row>
    <row r="144" spans="1:5" ht="12.75">
      <c r="A144" s="45"/>
      <c r="B144" s="46"/>
      <c r="C144" s="46"/>
      <c r="D144" s="46"/>
      <c r="E144" s="46"/>
    </row>
    <row r="145" spans="1:5" ht="12.75">
      <c r="A145" s="45"/>
      <c r="B145" s="46"/>
      <c r="C145" s="46"/>
      <c r="D145" s="46"/>
      <c r="E145" s="46"/>
    </row>
    <row r="146" spans="1:5" ht="12.75">
      <c r="A146" s="45"/>
      <c r="B146" s="46"/>
      <c r="C146" s="46"/>
      <c r="D146" s="46"/>
      <c r="E146" s="46"/>
    </row>
    <row r="147" spans="1:5" ht="12.75">
      <c r="A147" s="45"/>
      <c r="B147" s="46"/>
      <c r="C147" s="46"/>
      <c r="D147" s="46"/>
      <c r="E147" s="46"/>
    </row>
    <row r="148" spans="1:5" ht="12.75">
      <c r="A148" s="45"/>
      <c r="B148" s="46"/>
      <c r="C148" s="46"/>
      <c r="D148" s="46"/>
      <c r="E148" s="46"/>
    </row>
    <row r="149" spans="1:5" ht="12.75">
      <c r="A149" s="45"/>
      <c r="B149" s="46"/>
      <c r="C149" s="46"/>
      <c r="D149" s="46"/>
      <c r="E149" s="46"/>
    </row>
    <row r="150" spans="1:5" ht="12.75">
      <c r="A150" s="45"/>
      <c r="B150" s="46"/>
      <c r="C150" s="46"/>
      <c r="D150" s="46"/>
      <c r="E150" s="46"/>
    </row>
    <row r="151" spans="1:5" ht="12.75">
      <c r="A151" s="45"/>
      <c r="B151" s="46"/>
      <c r="C151" s="46"/>
      <c r="D151" s="46"/>
      <c r="E151" s="46"/>
    </row>
    <row r="152" spans="1:5" ht="12.75">
      <c r="A152" s="45"/>
      <c r="B152" s="46"/>
      <c r="C152" s="46"/>
      <c r="D152" s="46"/>
      <c r="E152" s="46"/>
    </row>
    <row r="153" spans="1:5" ht="12.75">
      <c r="A153" s="45"/>
      <c r="B153" s="46"/>
      <c r="C153" s="46"/>
      <c r="D153" s="46"/>
      <c r="E153" s="46"/>
    </row>
    <row r="154" spans="1:5" ht="12.75">
      <c r="A154" s="45"/>
      <c r="B154" s="46"/>
      <c r="C154" s="46"/>
      <c r="D154" s="46"/>
      <c r="E154" s="46"/>
    </row>
    <row r="155" spans="1:5" ht="12.75">
      <c r="A155" s="45"/>
      <c r="B155" s="46"/>
      <c r="C155" s="46"/>
      <c r="D155" s="46"/>
      <c r="E155" s="46"/>
    </row>
    <row r="156" spans="1:5" ht="12.75">
      <c r="A156" s="45"/>
      <c r="B156" s="46"/>
      <c r="C156" s="46"/>
      <c r="D156" s="46"/>
      <c r="E156" s="46"/>
    </row>
    <row r="157" spans="1:5" ht="12.75">
      <c r="A157" s="45"/>
      <c r="B157" s="46"/>
      <c r="C157" s="46"/>
      <c r="D157" s="46"/>
      <c r="E157" s="46"/>
    </row>
    <row r="158" spans="1:5" ht="12.75">
      <c r="A158" s="45"/>
      <c r="B158" s="46"/>
      <c r="C158" s="46"/>
      <c r="D158" s="46"/>
      <c r="E158" s="46"/>
    </row>
    <row r="159" spans="1:5" ht="12.75">
      <c r="A159" s="45"/>
      <c r="B159" s="46"/>
      <c r="C159" s="46"/>
      <c r="D159" s="46"/>
      <c r="E159" s="46"/>
    </row>
    <row r="160" spans="1:5" ht="12.75">
      <c r="A160" s="45"/>
      <c r="B160" s="46"/>
      <c r="C160" s="46"/>
      <c r="D160" s="46"/>
      <c r="E160" s="46"/>
    </row>
    <row r="161" spans="1:5" ht="12.75">
      <c r="A161" s="45"/>
      <c r="B161" s="46"/>
      <c r="C161" s="46"/>
      <c r="D161" s="46"/>
      <c r="E161" s="46"/>
    </row>
    <row r="162" spans="1:5" ht="12.75">
      <c r="A162" s="45"/>
      <c r="B162" s="46"/>
      <c r="C162" s="46"/>
      <c r="D162" s="46"/>
      <c r="E162" s="46"/>
    </row>
    <row r="163" spans="1:5" ht="12.75">
      <c r="A163" s="45"/>
      <c r="B163" s="46"/>
      <c r="C163" s="46"/>
      <c r="D163" s="46"/>
      <c r="E163" s="46"/>
    </row>
    <row r="164" spans="1:5" ht="12.75">
      <c r="A164" s="45"/>
      <c r="B164" s="46"/>
      <c r="C164" s="46"/>
      <c r="D164" s="46"/>
      <c r="E164" s="46"/>
    </row>
    <row r="165" spans="1:5" ht="12.75">
      <c r="A165" s="45"/>
      <c r="B165" s="46"/>
      <c r="C165" s="46"/>
      <c r="D165" s="46"/>
      <c r="E165" s="46"/>
    </row>
    <row r="166" spans="1:5" ht="12.75">
      <c r="A166" s="45"/>
      <c r="B166" s="46"/>
      <c r="C166" s="46"/>
      <c r="D166" s="46"/>
      <c r="E166" s="46"/>
    </row>
    <row r="167" spans="1:5" ht="12.75">
      <c r="A167" s="45"/>
      <c r="B167" s="46"/>
      <c r="C167" s="46"/>
      <c r="D167" s="46"/>
      <c r="E167" s="46"/>
    </row>
    <row r="168" spans="1:5" ht="12.75">
      <c r="A168" s="45"/>
      <c r="B168" s="46"/>
      <c r="C168" s="46"/>
      <c r="D168" s="46"/>
      <c r="E168" s="46"/>
    </row>
    <row r="169" spans="1:5" ht="12.75">
      <c r="A169" s="45"/>
      <c r="B169" s="46"/>
      <c r="C169" s="46"/>
      <c r="D169" s="46"/>
      <c r="E169" s="46"/>
    </row>
    <row r="170" spans="1:5" ht="12.75">
      <c r="A170" s="45"/>
      <c r="B170" s="46"/>
      <c r="C170" s="46"/>
      <c r="D170" s="46"/>
      <c r="E170" s="46"/>
    </row>
    <row r="171" spans="1:5" ht="12.75">
      <c r="A171" s="45"/>
      <c r="B171" s="46"/>
      <c r="C171" s="46"/>
      <c r="D171" s="46"/>
      <c r="E171" s="46"/>
    </row>
    <row r="172" spans="1:5" ht="12.75">
      <c r="A172" s="45"/>
      <c r="B172" s="46"/>
      <c r="C172" s="46"/>
      <c r="D172" s="46"/>
      <c r="E172" s="46"/>
    </row>
    <row r="173" spans="1:5" ht="12.75">
      <c r="A173" s="45"/>
      <c r="B173" s="46"/>
      <c r="C173" s="46"/>
      <c r="D173" s="46"/>
      <c r="E173" s="46"/>
    </row>
    <row r="174" spans="1:5" ht="12.75">
      <c r="A174" s="45"/>
      <c r="B174" s="46"/>
      <c r="C174" s="46"/>
      <c r="D174" s="46"/>
      <c r="E174" s="46"/>
    </row>
    <row r="175" spans="1:5" ht="12.75">
      <c r="A175" s="45"/>
      <c r="B175" s="46"/>
      <c r="C175" s="46"/>
      <c r="D175" s="46"/>
      <c r="E175" s="46"/>
    </row>
    <row r="176" spans="1:5" ht="12.75">
      <c r="A176" s="45"/>
      <c r="B176" s="46"/>
      <c r="C176" s="46"/>
      <c r="D176" s="46"/>
      <c r="E176" s="46"/>
    </row>
    <row r="177" spans="1:5" ht="12.75">
      <c r="A177" s="45"/>
      <c r="B177" s="46"/>
      <c r="C177" s="46"/>
      <c r="D177" s="46"/>
      <c r="E177" s="46"/>
    </row>
    <row r="178" spans="1:5" ht="12.75">
      <c r="A178" s="45"/>
      <c r="B178" s="46"/>
      <c r="C178" s="46"/>
      <c r="D178" s="46"/>
      <c r="E178" s="46"/>
    </row>
    <row r="179" spans="1:5" ht="12.75">
      <c r="A179" s="45"/>
      <c r="B179" s="46"/>
      <c r="C179" s="46"/>
      <c r="D179" s="46"/>
      <c r="E179" s="46"/>
    </row>
    <row r="180" spans="1:5" ht="12.75">
      <c r="A180" s="45"/>
      <c r="B180" s="46"/>
      <c r="C180" s="46"/>
      <c r="D180" s="46"/>
      <c r="E180" s="46"/>
    </row>
    <row r="181" spans="1:5" ht="12.75">
      <c r="A181" s="45"/>
      <c r="B181" s="46"/>
      <c r="C181" s="46"/>
      <c r="D181" s="46"/>
      <c r="E181" s="46"/>
    </row>
    <row r="182" spans="1:5" ht="12.75">
      <c r="A182" s="45"/>
      <c r="B182" s="46"/>
      <c r="C182" s="46"/>
      <c r="D182" s="46"/>
      <c r="E182" s="46"/>
    </row>
    <row r="183" spans="1:5" ht="12.75">
      <c r="A183" s="45"/>
      <c r="B183" s="46"/>
      <c r="C183" s="46"/>
      <c r="D183" s="46"/>
      <c r="E183" s="46"/>
    </row>
    <row r="184" spans="1:5" ht="12.75">
      <c r="A184" s="45"/>
      <c r="B184" s="46"/>
      <c r="C184" s="46"/>
      <c r="D184" s="46"/>
      <c r="E184" s="46"/>
    </row>
    <row r="185" spans="1:5" ht="12.75">
      <c r="A185" s="45"/>
      <c r="B185" s="46"/>
      <c r="C185" s="46"/>
      <c r="D185" s="46"/>
      <c r="E185" s="46"/>
    </row>
    <row r="186" spans="1:5" ht="12.75">
      <c r="A186" s="45"/>
      <c r="B186" s="46"/>
      <c r="C186" s="46"/>
      <c r="D186" s="46"/>
      <c r="E186" s="46"/>
    </row>
    <row r="187" spans="1:5" ht="12.75">
      <c r="A187" s="45"/>
      <c r="B187" s="46"/>
      <c r="C187" s="46"/>
      <c r="D187" s="46"/>
      <c r="E187" s="46"/>
    </row>
    <row r="188" spans="1:5" ht="12.75">
      <c r="A188" s="45"/>
      <c r="B188" s="46"/>
      <c r="C188" s="46"/>
      <c r="D188" s="46"/>
      <c r="E188" s="46"/>
    </row>
    <row r="189" spans="1:5" ht="12.75">
      <c r="A189" s="45"/>
      <c r="B189" s="46"/>
      <c r="C189" s="46"/>
      <c r="D189" s="46"/>
      <c r="E189" s="46"/>
    </row>
    <row r="190" spans="1:5" ht="12.75">
      <c r="A190" s="45"/>
      <c r="B190" s="46"/>
      <c r="C190" s="46"/>
      <c r="D190" s="46"/>
      <c r="E190" s="46"/>
    </row>
    <row r="191" spans="1:5" ht="12.75">
      <c r="A191" s="45"/>
      <c r="B191" s="46"/>
      <c r="C191" s="46"/>
      <c r="D191" s="46"/>
      <c r="E191" s="46"/>
    </row>
    <row r="192" spans="1:5" ht="12.75">
      <c r="A192" s="45"/>
      <c r="B192" s="46"/>
      <c r="C192" s="46"/>
      <c r="D192" s="46"/>
      <c r="E192" s="46"/>
    </row>
    <row r="193" spans="1:5" ht="12.75">
      <c r="A193" s="45"/>
      <c r="B193" s="46"/>
      <c r="C193" s="46"/>
      <c r="D193" s="46"/>
      <c r="E193" s="46"/>
    </row>
    <row r="194" spans="1:5" ht="12.75">
      <c r="A194" s="45"/>
      <c r="B194" s="46"/>
      <c r="C194" s="46"/>
      <c r="D194" s="46"/>
      <c r="E194" s="46"/>
    </row>
    <row r="195" spans="1:5" ht="12.75">
      <c r="A195" s="45"/>
      <c r="B195" s="46"/>
      <c r="C195" s="46"/>
      <c r="D195" s="46"/>
      <c r="E195" s="46"/>
    </row>
    <row r="196" spans="1:5" ht="12.75">
      <c r="A196" s="45"/>
      <c r="B196" s="46"/>
      <c r="C196" s="46"/>
      <c r="D196" s="46"/>
      <c r="E196" s="46"/>
    </row>
    <row r="197" spans="1:5" ht="12.75">
      <c r="A197" s="45"/>
      <c r="B197" s="46"/>
      <c r="C197" s="46"/>
      <c r="D197" s="46"/>
      <c r="E197" s="46"/>
    </row>
    <row r="198" spans="1:5" ht="12.75">
      <c r="A198" s="45"/>
      <c r="B198" s="46"/>
      <c r="C198" s="46"/>
      <c r="D198" s="46"/>
      <c r="E198" s="46"/>
    </row>
    <row r="199" spans="1:5" ht="12.75">
      <c r="A199" s="45"/>
      <c r="B199" s="46"/>
      <c r="C199" s="46"/>
      <c r="D199" s="46"/>
      <c r="E199" s="46"/>
    </row>
    <row r="200" spans="1:5" ht="12.75">
      <c r="A200" s="45"/>
      <c r="B200" s="46"/>
      <c r="C200" s="46"/>
      <c r="D200" s="46"/>
      <c r="E200" s="46"/>
    </row>
    <row r="201" spans="1:5" ht="12.75">
      <c r="A201" s="45"/>
      <c r="B201" s="46"/>
      <c r="C201" s="46"/>
      <c r="D201" s="46"/>
      <c r="E201" s="46"/>
    </row>
    <row r="202" spans="1:5" ht="12.75">
      <c r="A202" s="45"/>
      <c r="B202" s="46"/>
      <c r="C202" s="46"/>
      <c r="D202" s="46"/>
      <c r="E202" s="46"/>
    </row>
    <row r="203" spans="1:5" ht="12.75">
      <c r="A203" s="45"/>
      <c r="B203" s="46"/>
      <c r="C203" s="46"/>
      <c r="D203" s="46"/>
      <c r="E203" s="46"/>
    </row>
    <row r="204" spans="1:5" ht="12.75">
      <c r="A204" s="45"/>
      <c r="B204" s="46"/>
      <c r="C204" s="46"/>
      <c r="D204" s="46"/>
      <c r="E204" s="46"/>
    </row>
    <row r="205" spans="1:5" ht="12.75">
      <c r="A205" s="45"/>
      <c r="B205" s="46"/>
      <c r="C205" s="46"/>
      <c r="D205" s="46"/>
      <c r="E205" s="46"/>
    </row>
    <row r="206" spans="1:5" ht="12.75">
      <c r="A206" s="45"/>
      <c r="B206" s="46"/>
      <c r="C206" s="46"/>
      <c r="D206" s="46"/>
      <c r="E206" s="46"/>
    </row>
    <row r="207" spans="1:5" ht="12.75">
      <c r="A207" s="45"/>
      <c r="B207" s="46"/>
      <c r="C207" s="46"/>
      <c r="D207" s="46"/>
      <c r="E207" s="46"/>
    </row>
    <row r="208" spans="1:5" ht="12.75">
      <c r="A208" s="45"/>
      <c r="B208" s="46"/>
      <c r="C208" s="46"/>
      <c r="D208" s="46"/>
      <c r="E208" s="46"/>
    </row>
    <row r="209" spans="1:5" ht="12.75">
      <c r="A209" s="45"/>
      <c r="B209" s="46"/>
      <c r="C209" s="46"/>
      <c r="D209" s="46"/>
      <c r="E209" s="46"/>
    </row>
    <row r="210" spans="1:5" ht="12.75">
      <c r="A210" s="45"/>
      <c r="B210" s="46"/>
      <c r="C210" s="46"/>
      <c r="D210" s="46"/>
      <c r="E210" s="46"/>
    </row>
    <row r="211" spans="1:5" ht="12.75">
      <c r="A211" s="45"/>
      <c r="B211" s="46"/>
      <c r="C211" s="46"/>
      <c r="D211" s="46"/>
      <c r="E211" s="46"/>
    </row>
    <row r="212" spans="1:5" ht="12.75">
      <c r="A212" s="45"/>
      <c r="B212" s="46"/>
      <c r="C212" s="46"/>
      <c r="D212" s="46"/>
      <c r="E212" s="46"/>
    </row>
    <row r="213" spans="1:5" ht="12.75">
      <c r="A213" s="45"/>
      <c r="B213" s="46"/>
      <c r="C213" s="46"/>
      <c r="D213" s="46"/>
      <c r="E213" s="46"/>
    </row>
    <row r="214" spans="1:5" ht="12.75">
      <c r="A214" s="45"/>
      <c r="B214" s="46"/>
      <c r="C214" s="46"/>
      <c r="D214" s="46"/>
      <c r="E214" s="46"/>
    </row>
    <row r="215" spans="1:5" ht="12.75">
      <c r="A215" s="45"/>
      <c r="B215" s="46"/>
      <c r="C215" s="46"/>
      <c r="D215" s="46"/>
      <c r="E215" s="46"/>
    </row>
    <row r="216" spans="1:5" ht="12.75">
      <c r="A216" s="45"/>
      <c r="B216" s="46"/>
      <c r="C216" s="46"/>
      <c r="D216" s="46"/>
      <c r="E216" s="46"/>
    </row>
    <row r="217" spans="1:5" ht="12.75">
      <c r="A217" s="45"/>
      <c r="B217" s="46"/>
      <c r="C217" s="46"/>
      <c r="D217" s="46"/>
      <c r="E217" s="46"/>
    </row>
    <row r="218" spans="1:5" ht="12.75">
      <c r="A218" s="45"/>
      <c r="B218" s="46"/>
      <c r="C218" s="46"/>
      <c r="D218" s="46"/>
      <c r="E218" s="46"/>
    </row>
    <row r="219" spans="1:5" ht="12.75">
      <c r="A219" s="45"/>
      <c r="B219" s="46"/>
      <c r="C219" s="46"/>
      <c r="D219" s="46"/>
      <c r="E219" s="46"/>
    </row>
    <row r="220" spans="1:5" ht="12.75">
      <c r="A220" s="45"/>
      <c r="B220" s="46"/>
      <c r="C220" s="46"/>
      <c r="D220" s="46"/>
      <c r="E220" s="46"/>
    </row>
    <row r="221" spans="1:5" ht="12.75">
      <c r="A221" s="45"/>
      <c r="B221" s="46"/>
      <c r="C221" s="46"/>
      <c r="D221" s="46"/>
      <c r="E221" s="46"/>
    </row>
    <row r="222" spans="1:5" ht="12.75">
      <c r="A222" s="45"/>
      <c r="B222" s="46"/>
      <c r="C222" s="46"/>
      <c r="D222" s="46"/>
      <c r="E222" s="46"/>
    </row>
    <row r="223" spans="1:5" ht="12.75">
      <c r="A223" s="45"/>
      <c r="B223" s="46"/>
      <c r="C223" s="46"/>
      <c r="D223" s="46"/>
      <c r="E223" s="46"/>
    </row>
    <row r="224" spans="1:5" ht="12.75">
      <c r="A224" s="45"/>
      <c r="B224" s="46"/>
      <c r="C224" s="46"/>
      <c r="D224" s="46"/>
      <c r="E224" s="46"/>
    </row>
    <row r="225" spans="1:5" ht="12.75">
      <c r="A225" s="45"/>
      <c r="B225" s="46"/>
      <c r="C225" s="46"/>
      <c r="D225" s="46"/>
      <c r="E225" s="46"/>
    </row>
    <row r="226" spans="1:5" ht="12.75">
      <c r="A226" s="45"/>
      <c r="B226" s="46"/>
      <c r="C226" s="46"/>
      <c r="D226" s="46"/>
      <c r="E226" s="46"/>
    </row>
    <row r="227" spans="1:5" ht="12.75">
      <c r="A227" s="45"/>
      <c r="B227" s="46"/>
      <c r="C227" s="46"/>
      <c r="D227" s="46"/>
      <c r="E227" s="46"/>
    </row>
    <row r="228" spans="1:5" ht="12.75">
      <c r="A228" s="45"/>
      <c r="B228" s="46"/>
      <c r="C228" s="46"/>
      <c r="D228" s="46"/>
      <c r="E228" s="46"/>
    </row>
    <row r="229" spans="1:5" ht="12.75">
      <c r="A229" s="45"/>
      <c r="B229" s="46"/>
      <c r="C229" s="46"/>
      <c r="D229" s="46"/>
      <c r="E229" s="46"/>
    </row>
    <row r="230" spans="1:5" ht="12.75">
      <c r="A230" s="45"/>
      <c r="B230" s="46"/>
      <c r="C230" s="46"/>
      <c r="D230" s="46"/>
      <c r="E230" s="46"/>
    </row>
    <row r="231" spans="1:5" ht="12.75">
      <c r="A231" s="45"/>
      <c r="B231" s="46"/>
      <c r="C231" s="46"/>
      <c r="D231" s="46"/>
      <c r="E231" s="46"/>
    </row>
    <row r="232" spans="1:5" ht="12.75">
      <c r="A232" s="45"/>
      <c r="B232" s="46"/>
      <c r="C232" s="46"/>
      <c r="D232" s="46"/>
      <c r="E232" s="46"/>
    </row>
    <row r="233" spans="1:5" ht="12.75">
      <c r="A233" s="45"/>
      <c r="B233" s="46"/>
      <c r="C233" s="46"/>
      <c r="D233" s="46"/>
      <c r="E233" s="46"/>
    </row>
    <row r="234" spans="1:5" ht="12.75">
      <c r="A234" s="45"/>
      <c r="B234" s="46"/>
      <c r="C234" s="46"/>
      <c r="D234" s="46"/>
      <c r="E234" s="46"/>
    </row>
    <row r="235" spans="1:5" ht="12.75">
      <c r="A235" s="45"/>
      <c r="B235" s="46"/>
      <c r="C235" s="46"/>
      <c r="D235" s="46"/>
      <c r="E235" s="46"/>
    </row>
    <row r="236" spans="1:5" ht="12.75">
      <c r="A236" s="45"/>
      <c r="B236" s="46"/>
      <c r="C236" s="46"/>
      <c r="D236" s="46"/>
      <c r="E236" s="46"/>
    </row>
    <row r="237" spans="1:5" ht="12.75">
      <c r="A237" s="45"/>
      <c r="B237" s="46"/>
      <c r="C237" s="46"/>
      <c r="D237" s="46"/>
      <c r="E237" s="46"/>
    </row>
    <row r="238" spans="1:5" ht="12.75">
      <c r="A238" s="45"/>
      <c r="B238" s="46"/>
      <c r="C238" s="46"/>
      <c r="D238" s="46"/>
      <c r="E238" s="46"/>
    </row>
    <row r="239" spans="1:5" ht="12.75">
      <c r="A239" s="45"/>
      <c r="B239" s="46"/>
      <c r="C239" s="46"/>
      <c r="D239" s="46"/>
      <c r="E239" s="46"/>
    </row>
    <row r="240" spans="1:5" ht="12.75">
      <c r="A240" s="45"/>
      <c r="B240" s="46"/>
      <c r="C240" s="46"/>
      <c r="D240" s="46"/>
      <c r="E240" s="46"/>
    </row>
    <row r="241" spans="1:5" ht="12.75">
      <c r="A241" s="45"/>
      <c r="B241" s="46"/>
      <c r="C241" s="46"/>
      <c r="D241" s="46"/>
      <c r="E241" s="46"/>
    </row>
    <row r="242" spans="1:5" ht="12.75">
      <c r="A242" s="45"/>
      <c r="B242" s="46"/>
      <c r="C242" s="46"/>
      <c r="D242" s="46"/>
      <c r="E242" s="46"/>
    </row>
    <row r="243" spans="1:5" ht="12.75">
      <c r="A243" s="45"/>
      <c r="B243" s="46"/>
      <c r="C243" s="46"/>
      <c r="D243" s="46"/>
      <c r="E243" s="46"/>
    </row>
    <row r="244" spans="1:5" ht="12.75">
      <c r="A244" s="45"/>
      <c r="B244" s="46"/>
      <c r="C244" s="46"/>
      <c r="D244" s="46"/>
      <c r="E244" s="46"/>
    </row>
    <row r="245" spans="1:5" ht="12.75">
      <c r="A245" s="45"/>
      <c r="B245" s="46"/>
      <c r="C245" s="46"/>
      <c r="D245" s="46"/>
      <c r="E245" s="46"/>
    </row>
    <row r="246" spans="1:5" ht="12.75">
      <c r="A246" s="45"/>
      <c r="B246" s="46"/>
      <c r="C246" s="46"/>
      <c r="D246" s="46"/>
      <c r="E246" s="46"/>
    </row>
    <row r="247" spans="1:5" ht="12.75">
      <c r="A247" s="45"/>
      <c r="B247" s="46"/>
      <c r="C247" s="46"/>
      <c r="D247" s="46"/>
      <c r="E247" s="46"/>
    </row>
    <row r="248" spans="1:5" ht="12.75">
      <c r="A248" s="45"/>
      <c r="B248" s="46"/>
      <c r="C248" s="46"/>
      <c r="D248" s="46"/>
      <c r="E248" s="46"/>
    </row>
    <row r="249" spans="1:5" ht="12.75">
      <c r="A249" s="45"/>
      <c r="B249" s="46"/>
      <c r="C249" s="46"/>
      <c r="D249" s="46"/>
      <c r="E249" s="46"/>
    </row>
    <row r="250" spans="1:5" ht="12.75">
      <c r="A250" s="45"/>
      <c r="B250" s="46"/>
      <c r="C250" s="46"/>
      <c r="D250" s="46"/>
      <c r="E250" s="46"/>
    </row>
    <row r="251" spans="1:5" ht="12.75">
      <c r="A251" s="45"/>
      <c r="B251" s="46"/>
      <c r="C251" s="46"/>
      <c r="D251" s="46"/>
      <c r="E251" s="46"/>
    </row>
    <row r="252" spans="1:5" ht="12.75">
      <c r="A252" s="45"/>
      <c r="B252" s="46"/>
      <c r="C252" s="46"/>
      <c r="D252" s="46"/>
      <c r="E252" s="46"/>
    </row>
    <row r="253" spans="1:5" ht="12.75">
      <c r="A253" s="45"/>
      <c r="B253" s="46"/>
      <c r="C253" s="46"/>
      <c r="D253" s="46"/>
      <c r="E253" s="46"/>
    </row>
    <row r="254" spans="1:5" ht="12.75">
      <c r="A254" s="45"/>
      <c r="B254" s="46"/>
      <c r="C254" s="46"/>
      <c r="D254" s="46"/>
      <c r="E254" s="46"/>
    </row>
    <row r="255" spans="1:5" ht="12.75">
      <c r="A255" s="45"/>
      <c r="B255" s="46"/>
      <c r="C255" s="46"/>
      <c r="D255" s="46"/>
      <c r="E255" s="46"/>
    </row>
    <row r="256" spans="1:5" ht="12.75">
      <c r="A256" s="45"/>
      <c r="B256" s="46"/>
      <c r="C256" s="46"/>
      <c r="D256" s="46"/>
      <c r="E256" s="46"/>
    </row>
    <row r="257" spans="1:5" ht="12.75">
      <c r="A257" s="45"/>
      <c r="B257" s="46"/>
      <c r="C257" s="46"/>
      <c r="D257" s="46"/>
      <c r="E257" s="46"/>
    </row>
    <row r="258" spans="1:5" ht="12.75">
      <c r="A258" s="45"/>
      <c r="B258" s="46"/>
      <c r="C258" s="46"/>
      <c r="D258" s="46"/>
      <c r="E258" s="46"/>
    </row>
    <row r="259" spans="1:5" ht="12.75">
      <c r="A259" s="45"/>
      <c r="B259" s="46"/>
      <c r="C259" s="46"/>
      <c r="D259" s="46"/>
      <c r="E259" s="46"/>
    </row>
    <row r="260" spans="1:5" ht="12.75">
      <c r="A260" s="45"/>
      <c r="B260" s="46"/>
      <c r="C260" s="46"/>
      <c r="D260" s="46"/>
      <c r="E260" s="46"/>
    </row>
    <row r="261" spans="1:5" ht="12.75">
      <c r="A261" s="45"/>
      <c r="B261" s="46"/>
      <c r="C261" s="46"/>
      <c r="D261" s="46"/>
      <c r="E261" s="46"/>
    </row>
    <row r="262" spans="1:5" ht="12.75">
      <c r="A262" s="45"/>
      <c r="B262" s="46"/>
      <c r="C262" s="46"/>
      <c r="D262" s="46"/>
      <c r="E262" s="46"/>
    </row>
    <row r="263" spans="1:5" ht="12.75">
      <c r="A263" s="45"/>
      <c r="B263" s="46"/>
      <c r="C263" s="46"/>
      <c r="D263" s="46"/>
      <c r="E263" s="46"/>
    </row>
    <row r="264" spans="1:5" ht="12.75">
      <c r="A264" s="45"/>
      <c r="B264" s="46"/>
      <c r="C264" s="46"/>
      <c r="D264" s="46"/>
      <c r="E264" s="46"/>
    </row>
    <row r="265" spans="1:5" ht="12.75">
      <c r="A265" s="45"/>
      <c r="B265" s="46"/>
      <c r="C265" s="46"/>
      <c r="D265" s="46"/>
      <c r="E265" s="46"/>
    </row>
    <row r="266" spans="1:5" ht="12.75">
      <c r="A266" s="45"/>
      <c r="B266" s="46"/>
      <c r="C266" s="46"/>
      <c r="D266" s="46"/>
      <c r="E266" s="46"/>
    </row>
    <row r="267" spans="1:5" ht="12.75">
      <c r="A267" s="45"/>
      <c r="B267" s="46"/>
      <c r="C267" s="46"/>
      <c r="D267" s="46"/>
      <c r="E267" s="46"/>
    </row>
    <row r="268" spans="1:5" ht="12.75">
      <c r="A268" s="45"/>
      <c r="B268" s="46"/>
      <c r="C268" s="46"/>
      <c r="D268" s="46"/>
      <c r="E268" s="46"/>
    </row>
    <row r="269" spans="1:5" ht="12.75">
      <c r="A269" s="45"/>
      <c r="B269" s="46"/>
      <c r="C269" s="46"/>
      <c r="D269" s="46"/>
      <c r="E269" s="46"/>
    </row>
    <row r="270" spans="1:5" ht="12.75">
      <c r="A270" s="45"/>
      <c r="B270" s="46"/>
      <c r="C270" s="46"/>
      <c r="D270" s="46"/>
      <c r="E270" s="46"/>
    </row>
    <row r="271" spans="1:5" ht="12.75">
      <c r="A271" s="45"/>
      <c r="B271" s="46"/>
      <c r="C271" s="46"/>
      <c r="D271" s="46"/>
      <c r="E271" s="46"/>
    </row>
    <row r="272" spans="1:5" ht="12.75">
      <c r="A272" s="45"/>
      <c r="B272" s="46"/>
      <c r="C272" s="46"/>
      <c r="D272" s="46"/>
      <c r="E272" s="46"/>
    </row>
    <row r="273" spans="1:5" ht="12.75">
      <c r="A273" s="45"/>
      <c r="B273" s="46"/>
      <c r="C273" s="46"/>
      <c r="D273" s="46"/>
      <c r="E273" s="46"/>
    </row>
    <row r="274" spans="1:5" ht="12.75">
      <c r="A274" s="45"/>
      <c r="B274" s="46"/>
      <c r="C274" s="46"/>
      <c r="D274" s="46"/>
      <c r="E274" s="46"/>
    </row>
    <row r="275" spans="1:5" ht="12.75">
      <c r="A275" s="45"/>
      <c r="B275" s="46"/>
      <c r="C275" s="46"/>
      <c r="D275" s="46"/>
      <c r="E275" s="46"/>
    </row>
    <row r="276" spans="1:5" ht="12.75">
      <c r="A276" s="45"/>
      <c r="B276" s="46"/>
      <c r="C276" s="46"/>
      <c r="D276" s="46"/>
      <c r="E276" s="46"/>
    </row>
    <row r="277" spans="1:5" ht="12.75">
      <c r="A277" s="45"/>
      <c r="B277" s="46"/>
      <c r="C277" s="46"/>
      <c r="D277" s="46"/>
      <c r="E277" s="46"/>
    </row>
    <row r="278" spans="1:5" ht="12.75">
      <c r="A278" s="45"/>
      <c r="B278" s="46"/>
      <c r="C278" s="46"/>
      <c r="D278" s="46"/>
      <c r="E278" s="46"/>
    </row>
    <row r="279" spans="1:5" ht="12.75">
      <c r="A279" s="45"/>
      <c r="B279" s="46"/>
      <c r="C279" s="46"/>
      <c r="D279" s="46"/>
      <c r="E279" s="46"/>
    </row>
    <row r="280" spans="1:5" ht="12.75">
      <c r="A280" s="45"/>
      <c r="B280" s="46"/>
      <c r="C280" s="46"/>
      <c r="D280" s="46"/>
      <c r="E280" s="46"/>
    </row>
    <row r="281" spans="1:5" ht="12.75">
      <c r="A281" s="45"/>
      <c r="B281" s="46"/>
      <c r="C281" s="46"/>
      <c r="D281" s="46"/>
      <c r="E281" s="46"/>
    </row>
    <row r="282" spans="1:5" ht="12.75">
      <c r="A282" s="45"/>
      <c r="B282" s="46"/>
      <c r="C282" s="46"/>
      <c r="D282" s="46"/>
      <c r="E282" s="46"/>
    </row>
    <row r="283" spans="1:5" ht="12.75">
      <c r="A283" s="45"/>
      <c r="B283" s="46"/>
      <c r="C283" s="46"/>
      <c r="D283" s="46"/>
      <c r="E283" s="46"/>
    </row>
    <row r="284" spans="1:5" ht="12.75">
      <c r="A284" s="45"/>
      <c r="B284" s="46"/>
      <c r="C284" s="46"/>
      <c r="D284" s="46"/>
      <c r="E284" s="46"/>
    </row>
    <row r="285" spans="1:5" ht="12.75">
      <c r="A285" s="45"/>
      <c r="B285" s="46"/>
      <c r="C285" s="46"/>
      <c r="D285" s="46"/>
      <c r="E285" s="46"/>
    </row>
    <row r="286" spans="1:5" ht="12.75">
      <c r="A286" s="45"/>
      <c r="B286" s="46"/>
      <c r="C286" s="46"/>
      <c r="D286" s="46"/>
      <c r="E286" s="46"/>
    </row>
    <row r="287" spans="1:5" ht="12.75">
      <c r="A287" s="45"/>
      <c r="B287" s="46"/>
      <c r="C287" s="46"/>
      <c r="D287" s="46"/>
      <c r="E287" s="46"/>
    </row>
    <row r="288" spans="1:5" ht="12.75">
      <c r="A288" s="45"/>
      <c r="B288" s="46"/>
      <c r="C288" s="46"/>
      <c r="D288" s="46"/>
      <c r="E288" s="46"/>
    </row>
    <row r="289" spans="1:5" ht="12.75">
      <c r="A289" s="45"/>
      <c r="B289" s="46"/>
      <c r="C289" s="46"/>
      <c r="D289" s="46"/>
      <c r="E289" s="46"/>
    </row>
    <row r="290" spans="1:5" ht="12.75">
      <c r="A290" s="45"/>
      <c r="B290" s="46"/>
      <c r="C290" s="46"/>
      <c r="D290" s="46"/>
      <c r="E290" s="46"/>
    </row>
    <row r="291" spans="1:5" ht="12.75">
      <c r="A291" s="45"/>
      <c r="B291" s="46"/>
      <c r="C291" s="46"/>
      <c r="D291" s="46"/>
      <c r="E291" s="46"/>
    </row>
    <row r="292" spans="1:5" ht="12.75">
      <c r="A292" s="45"/>
      <c r="B292" s="46"/>
      <c r="C292" s="46"/>
      <c r="D292" s="46"/>
      <c r="E292" s="46"/>
    </row>
    <row r="293" spans="1:5" ht="12.75">
      <c r="A293" s="45"/>
      <c r="B293" s="46"/>
      <c r="C293" s="46"/>
      <c r="D293" s="46"/>
      <c r="E293" s="46"/>
    </row>
    <row r="294" spans="1:5" ht="12.75">
      <c r="A294" s="45"/>
      <c r="B294" s="46"/>
      <c r="C294" s="46"/>
      <c r="D294" s="46"/>
      <c r="E294" s="46"/>
    </row>
    <row r="295" spans="1:5" ht="12.75">
      <c r="A295" s="45"/>
      <c r="B295" s="46"/>
      <c r="C295" s="46"/>
      <c r="D295" s="46"/>
      <c r="E295" s="46"/>
    </row>
    <row r="296" spans="1:5" ht="12.75">
      <c r="A296" s="45"/>
      <c r="B296" s="46"/>
      <c r="C296" s="46"/>
      <c r="D296" s="46"/>
      <c r="E296" s="46"/>
    </row>
    <row r="297" spans="1:5" ht="12.75">
      <c r="A297" s="45"/>
      <c r="B297" s="46"/>
      <c r="C297" s="46"/>
      <c r="D297" s="46"/>
      <c r="E297" s="46"/>
    </row>
    <row r="298" spans="1:5" ht="12.75">
      <c r="A298" s="45"/>
      <c r="B298" s="46"/>
      <c r="C298" s="46"/>
      <c r="D298" s="46"/>
      <c r="E298" s="46"/>
    </row>
    <row r="299" spans="1:5" ht="12.75">
      <c r="A299" s="45"/>
      <c r="B299" s="46"/>
      <c r="C299" s="46"/>
      <c r="D299" s="46"/>
      <c r="E299" s="46"/>
    </row>
    <row r="300" spans="1:5" ht="12.75">
      <c r="A300" s="45"/>
      <c r="B300" s="46"/>
      <c r="C300" s="46"/>
      <c r="D300" s="46"/>
      <c r="E300" s="46"/>
    </row>
    <row r="301" spans="1:5" ht="12.75">
      <c r="A301" s="45"/>
      <c r="B301" s="46"/>
      <c r="C301" s="46"/>
      <c r="D301" s="46"/>
      <c r="E301" s="46"/>
    </row>
    <row r="302" spans="1:5" ht="12.75">
      <c r="A302" s="45"/>
      <c r="B302" s="46"/>
      <c r="C302" s="46"/>
      <c r="D302" s="46"/>
      <c r="E302" s="46"/>
    </row>
    <row r="303" spans="1:5" ht="12.75">
      <c r="A303" s="45"/>
      <c r="B303" s="46"/>
      <c r="C303" s="46"/>
      <c r="D303" s="46"/>
      <c r="E303" s="46"/>
    </row>
    <row r="304" spans="1:5" ht="12.75">
      <c r="A304" s="45"/>
      <c r="B304" s="46"/>
      <c r="C304" s="46"/>
      <c r="D304" s="46"/>
      <c r="E304" s="46"/>
    </row>
    <row r="305" spans="1:5" ht="12.75">
      <c r="A305" s="45"/>
      <c r="B305" s="46"/>
      <c r="C305" s="46"/>
      <c r="D305" s="46"/>
      <c r="E305" s="46"/>
    </row>
    <row r="306" spans="1:5" ht="12.75">
      <c r="A306" s="45"/>
      <c r="B306" s="46"/>
      <c r="C306" s="46"/>
      <c r="D306" s="46"/>
      <c r="E306" s="46"/>
    </row>
    <row r="307" spans="1:5" ht="12.75">
      <c r="A307" s="45"/>
      <c r="B307" s="46"/>
      <c r="C307" s="46"/>
      <c r="D307" s="46"/>
      <c r="E307" s="46"/>
    </row>
    <row r="308" spans="1:5" ht="12.75">
      <c r="A308" s="45"/>
      <c r="B308" s="46"/>
      <c r="C308" s="46"/>
      <c r="D308" s="46"/>
      <c r="E308" s="46"/>
    </row>
    <row r="309" spans="1:5" ht="12.75">
      <c r="A309" s="45"/>
      <c r="B309" s="46"/>
      <c r="C309" s="46"/>
      <c r="D309" s="46"/>
      <c r="E309" s="46"/>
    </row>
    <row r="310" spans="1:5" ht="12.75">
      <c r="A310" s="45"/>
      <c r="B310" s="46"/>
      <c r="C310" s="46"/>
      <c r="D310" s="46"/>
      <c r="E310" s="46"/>
    </row>
    <row r="311" spans="1:5" ht="12.75">
      <c r="A311" s="45"/>
      <c r="B311" s="46"/>
      <c r="C311" s="46"/>
      <c r="D311" s="46"/>
      <c r="E311" s="46"/>
    </row>
    <row r="312" spans="1:5" ht="12.75">
      <c r="A312" s="45"/>
      <c r="B312" s="46"/>
      <c r="C312" s="46"/>
      <c r="D312" s="46"/>
      <c r="E312" s="46"/>
    </row>
    <row r="313" spans="1:5" ht="12.75">
      <c r="A313" s="45"/>
      <c r="B313" s="46"/>
      <c r="C313" s="46"/>
      <c r="D313" s="46"/>
      <c r="E313" s="46"/>
    </row>
    <row r="314" spans="1:5" ht="12.75">
      <c r="A314" s="45"/>
      <c r="B314" s="46"/>
      <c r="C314" s="46"/>
      <c r="D314" s="46"/>
      <c r="E314" s="46"/>
    </row>
    <row r="315" spans="1:5" ht="12.75">
      <c r="A315" s="45"/>
      <c r="B315" s="46"/>
      <c r="C315" s="46"/>
      <c r="D315" s="46"/>
      <c r="E315" s="46"/>
    </row>
    <row r="316" spans="1:5" ht="12.75">
      <c r="A316" s="45"/>
      <c r="B316" s="46"/>
      <c r="C316" s="46"/>
      <c r="D316" s="46"/>
      <c r="E316" s="46"/>
    </row>
    <row r="317" spans="1:5" ht="12.75">
      <c r="A317" s="45"/>
      <c r="B317" s="46"/>
      <c r="C317" s="46"/>
      <c r="D317" s="46"/>
      <c r="E317" s="46"/>
    </row>
    <row r="318" spans="1:5" ht="12.75">
      <c r="A318" s="45"/>
      <c r="B318" s="46"/>
      <c r="C318" s="46"/>
      <c r="D318" s="46"/>
      <c r="E318" s="46"/>
    </row>
    <row r="319" spans="1:5" ht="12.75">
      <c r="A319" s="45"/>
      <c r="B319" s="46"/>
      <c r="C319" s="46"/>
      <c r="D319" s="46"/>
      <c r="E319" s="46"/>
    </row>
    <row r="320" spans="1:5" ht="12.75">
      <c r="A320" s="45"/>
      <c r="B320" s="46"/>
      <c r="C320" s="46"/>
      <c r="D320" s="46"/>
      <c r="E320" s="46"/>
    </row>
    <row r="321" spans="1:5" ht="12.75">
      <c r="A321" s="45"/>
      <c r="B321" s="46"/>
      <c r="C321" s="46"/>
      <c r="D321" s="46"/>
      <c r="E321" s="46"/>
    </row>
    <row r="322" spans="1:5" ht="12.75">
      <c r="A322" s="45"/>
      <c r="B322" s="46"/>
      <c r="C322" s="46"/>
      <c r="D322" s="46"/>
      <c r="E322" s="46"/>
    </row>
    <row r="323" spans="1:5" ht="12.75">
      <c r="A323" s="45"/>
      <c r="B323" s="46"/>
      <c r="C323" s="46"/>
      <c r="D323" s="46"/>
      <c r="E323" s="46"/>
    </row>
    <row r="324" spans="1:5" ht="12.75">
      <c r="A324" s="45"/>
      <c r="B324" s="46"/>
      <c r="C324" s="46"/>
      <c r="D324" s="46"/>
      <c r="E324" s="46"/>
    </row>
    <row r="325" spans="1:5" ht="12.75">
      <c r="A325" s="45"/>
      <c r="B325" s="46"/>
      <c r="C325" s="46"/>
      <c r="D325" s="46"/>
      <c r="E325" s="46"/>
    </row>
    <row r="326" spans="1:5" ht="12.75">
      <c r="A326" s="45"/>
      <c r="B326" s="46"/>
      <c r="C326" s="46"/>
      <c r="D326" s="46"/>
      <c r="E326" s="46"/>
    </row>
    <row r="327" spans="1:5" ht="12.75">
      <c r="A327" s="45"/>
      <c r="B327" s="46"/>
      <c r="C327" s="46"/>
      <c r="D327" s="46"/>
      <c r="E327" s="46"/>
    </row>
    <row r="328" spans="1:5" ht="12.75">
      <c r="A328" s="45"/>
      <c r="B328" s="46"/>
      <c r="C328" s="46"/>
      <c r="D328" s="46"/>
      <c r="E328" s="46"/>
    </row>
    <row r="329" spans="1:5" ht="12.75">
      <c r="A329" s="45"/>
      <c r="B329" s="46"/>
      <c r="C329" s="46"/>
      <c r="D329" s="46"/>
      <c r="E329" s="46"/>
    </row>
    <row r="330" spans="1:5" ht="12.75">
      <c r="A330" s="45"/>
      <c r="B330" s="46"/>
      <c r="C330" s="46"/>
      <c r="D330" s="46"/>
      <c r="E330" s="46"/>
    </row>
    <row r="331" spans="1:5" ht="12.75">
      <c r="A331" s="45"/>
      <c r="B331" s="46"/>
      <c r="C331" s="46"/>
      <c r="D331" s="46"/>
      <c r="E331" s="46"/>
    </row>
    <row r="332" spans="1:5" ht="12.75">
      <c r="A332" s="45"/>
      <c r="B332" s="46"/>
      <c r="C332" s="46"/>
      <c r="D332" s="46"/>
      <c r="E332" s="46"/>
    </row>
    <row r="333" spans="1:5" ht="12.75">
      <c r="A333" s="45"/>
      <c r="B333" s="46"/>
      <c r="C333" s="46"/>
      <c r="D333" s="46"/>
      <c r="E333" s="46"/>
    </row>
    <row r="334" spans="1:5" ht="12.75">
      <c r="A334" s="45"/>
      <c r="B334" s="46"/>
      <c r="C334" s="46"/>
      <c r="D334" s="46"/>
      <c r="E334" s="46"/>
    </row>
    <row r="335" spans="1:5" ht="12.75">
      <c r="A335" s="45"/>
      <c r="B335" s="46"/>
      <c r="C335" s="46"/>
      <c r="D335" s="46"/>
      <c r="E335" s="46"/>
    </row>
    <row r="336" spans="1:5" ht="12.75">
      <c r="A336" s="45"/>
      <c r="B336" s="46"/>
      <c r="C336" s="46"/>
      <c r="D336" s="46"/>
      <c r="E336" s="46"/>
    </row>
    <row r="337" spans="1:5" ht="12.75">
      <c r="A337" s="45"/>
      <c r="B337" s="46"/>
      <c r="C337" s="46"/>
      <c r="D337" s="46"/>
      <c r="E337" s="46"/>
    </row>
    <row r="338" spans="1:5" ht="12.75">
      <c r="A338" s="45"/>
      <c r="B338" s="46"/>
      <c r="C338" s="46"/>
      <c r="D338" s="46"/>
      <c r="E338" s="46"/>
    </row>
    <row r="339" spans="1:5" ht="12.75">
      <c r="A339" s="45"/>
      <c r="B339" s="46"/>
      <c r="C339" s="46"/>
      <c r="D339" s="46"/>
      <c r="E339" s="46"/>
    </row>
    <row r="340" spans="1:5" ht="12.75">
      <c r="A340" s="45"/>
      <c r="B340" s="46"/>
      <c r="C340" s="46"/>
      <c r="D340" s="46"/>
      <c r="E340" s="46"/>
    </row>
    <row r="341" spans="1:5" ht="12.75">
      <c r="A341" s="45"/>
      <c r="B341" s="46"/>
      <c r="C341" s="46"/>
      <c r="D341" s="46"/>
      <c r="E341" s="46"/>
    </row>
    <row r="342" spans="1:5" ht="12.75">
      <c r="A342" s="45"/>
      <c r="B342" s="46"/>
      <c r="C342" s="46"/>
      <c r="D342" s="46"/>
      <c r="E342" s="46"/>
    </row>
    <row r="343" spans="1:5" ht="12.75">
      <c r="A343" s="45"/>
      <c r="B343" s="46"/>
      <c r="C343" s="46"/>
      <c r="D343" s="46"/>
      <c r="E343" s="46"/>
    </row>
    <row r="344" spans="1:5" ht="12.75">
      <c r="A344" s="45"/>
      <c r="B344" s="46"/>
      <c r="C344" s="46"/>
      <c r="D344" s="46"/>
      <c r="E344" s="46"/>
    </row>
    <row r="345" spans="1:5" ht="12.75">
      <c r="A345" s="45"/>
      <c r="B345" s="46"/>
      <c r="C345" s="46"/>
      <c r="D345" s="46"/>
      <c r="E345" s="46"/>
    </row>
    <row r="346" spans="1:5" ht="12.75">
      <c r="A346" s="45"/>
      <c r="B346" s="46"/>
      <c r="C346" s="46"/>
      <c r="D346" s="46"/>
      <c r="E346" s="46"/>
    </row>
    <row r="347" spans="1:5" ht="12.75">
      <c r="A347" s="45"/>
      <c r="B347" s="46"/>
      <c r="C347" s="46"/>
      <c r="D347" s="46"/>
      <c r="E347" s="46"/>
    </row>
    <row r="348" spans="1:5" ht="12.75">
      <c r="A348" s="45"/>
      <c r="B348" s="46"/>
      <c r="C348" s="46"/>
      <c r="D348" s="46"/>
      <c r="E348" s="46"/>
    </row>
    <row r="349" spans="1:5" ht="12.75">
      <c r="A349" s="45"/>
      <c r="B349" s="46"/>
      <c r="C349" s="46"/>
      <c r="D349" s="46"/>
      <c r="E349" s="46"/>
    </row>
    <row r="350" spans="1:5" ht="12.75">
      <c r="A350" s="45"/>
      <c r="B350" s="46"/>
      <c r="C350" s="46"/>
      <c r="D350" s="46"/>
      <c r="E350" s="46"/>
    </row>
    <row r="351" spans="1:5" ht="12.75">
      <c r="A351" s="45"/>
      <c r="B351" s="46"/>
      <c r="C351" s="46"/>
      <c r="D351" s="46"/>
      <c r="E351" s="46"/>
    </row>
    <row r="352" spans="1:5" ht="12.75">
      <c r="A352" s="45"/>
      <c r="B352" s="46"/>
      <c r="C352" s="46"/>
      <c r="D352" s="46"/>
      <c r="E352" s="46"/>
    </row>
    <row r="353" spans="1:5" ht="12.75">
      <c r="A353" s="45"/>
      <c r="B353" s="46"/>
      <c r="C353" s="46"/>
      <c r="D353" s="46"/>
      <c r="E353" s="46"/>
    </row>
    <row r="354" spans="1:5" ht="12.75">
      <c r="A354" s="45"/>
      <c r="B354" s="46"/>
      <c r="C354" s="46"/>
      <c r="D354" s="46"/>
      <c r="E354" s="46"/>
    </row>
    <row r="355" spans="1:5" ht="12.75">
      <c r="A355" s="45"/>
      <c r="B355" s="46"/>
      <c r="C355" s="46"/>
      <c r="D355" s="46"/>
      <c r="E355" s="46"/>
    </row>
    <row r="356" spans="1:5" ht="12.75">
      <c r="A356" s="45"/>
      <c r="B356" s="46"/>
      <c r="C356" s="46"/>
      <c r="D356" s="46"/>
      <c r="E356" s="46"/>
    </row>
    <row r="357" spans="1:5" ht="12.75">
      <c r="A357" s="45"/>
      <c r="B357" s="46"/>
      <c r="C357" s="46"/>
      <c r="D357" s="46"/>
      <c r="E357" s="46"/>
    </row>
    <row r="358" spans="1:5" ht="12.75">
      <c r="A358" s="45"/>
      <c r="B358" s="46"/>
      <c r="C358" s="46"/>
      <c r="D358" s="46"/>
      <c r="E358" s="46"/>
    </row>
    <row r="359" spans="1:5" ht="12.75">
      <c r="A359" s="45"/>
      <c r="B359" s="46"/>
      <c r="C359" s="46"/>
      <c r="D359" s="46"/>
      <c r="E359" s="46"/>
    </row>
    <row r="360" spans="1:5" ht="12.75">
      <c r="A360" s="45"/>
      <c r="B360" s="46"/>
      <c r="C360" s="46"/>
      <c r="D360" s="46"/>
      <c r="E360" s="46"/>
    </row>
    <row r="361" spans="1:5" ht="12.75">
      <c r="A361" s="45"/>
      <c r="B361" s="46"/>
      <c r="C361" s="46"/>
      <c r="D361" s="46"/>
      <c r="E361" s="46"/>
    </row>
    <row r="362" spans="1:5" ht="12.75">
      <c r="A362" s="45"/>
      <c r="B362" s="46"/>
      <c r="C362" s="46"/>
      <c r="D362" s="46"/>
      <c r="E362" s="46"/>
    </row>
    <row r="363" spans="1:5" ht="12.75">
      <c r="A363" s="45"/>
      <c r="B363" s="46"/>
      <c r="C363" s="46"/>
      <c r="D363" s="46"/>
      <c r="E363" s="46"/>
    </row>
    <row r="364" spans="1:5" ht="12.75">
      <c r="A364" s="45"/>
      <c r="B364" s="46"/>
      <c r="C364" s="46"/>
      <c r="D364" s="46"/>
      <c r="E364" s="46"/>
    </row>
    <row r="365" spans="1:5" ht="12.75">
      <c r="A365" s="45"/>
      <c r="B365" s="46"/>
      <c r="C365" s="46"/>
      <c r="D365" s="46"/>
      <c r="E365" s="46"/>
    </row>
    <row r="366" spans="1:5" ht="12.75">
      <c r="A366" s="45"/>
      <c r="B366" s="46"/>
      <c r="C366" s="46"/>
      <c r="D366" s="46"/>
      <c r="E366" s="46"/>
    </row>
    <row r="367" spans="1:5" ht="12.75">
      <c r="A367" s="45"/>
      <c r="B367" s="46"/>
      <c r="C367" s="46"/>
      <c r="D367" s="46"/>
      <c r="E367" s="46"/>
    </row>
    <row r="368" spans="1:5" ht="12.75">
      <c r="A368" s="45"/>
      <c r="B368" s="46"/>
      <c r="C368" s="46"/>
      <c r="D368" s="46"/>
      <c r="E368" s="46"/>
    </row>
    <row r="369" spans="1:5" ht="12.75">
      <c r="A369" s="45"/>
      <c r="B369" s="46"/>
      <c r="C369" s="46"/>
      <c r="D369" s="46"/>
      <c r="E369" s="46"/>
    </row>
    <row r="370" spans="1:5" ht="12.75">
      <c r="A370" s="45"/>
      <c r="B370" s="46"/>
      <c r="C370" s="46"/>
      <c r="D370" s="46"/>
      <c r="E370" s="46"/>
    </row>
    <row r="371" spans="1:5" ht="12.75">
      <c r="A371" s="45"/>
      <c r="B371" s="46"/>
      <c r="C371" s="46"/>
      <c r="D371" s="46"/>
      <c r="E371" s="46"/>
    </row>
    <row r="372" spans="1:5" ht="12.75">
      <c r="A372" s="45"/>
      <c r="B372" s="46"/>
      <c r="C372" s="46"/>
      <c r="D372" s="46"/>
      <c r="E372" s="46"/>
    </row>
    <row r="373" spans="1:5" ht="12.75">
      <c r="A373" s="45"/>
      <c r="B373" s="46"/>
      <c r="C373" s="46"/>
      <c r="D373" s="46"/>
      <c r="E373" s="46"/>
    </row>
    <row r="374" spans="1:5" ht="12.75">
      <c r="A374" s="45"/>
      <c r="B374" s="46"/>
      <c r="C374" s="46"/>
      <c r="D374" s="46"/>
      <c r="E374" s="46"/>
    </row>
    <row r="375" spans="1:5" ht="12.75">
      <c r="A375" s="45"/>
      <c r="B375" s="46"/>
      <c r="C375" s="46"/>
      <c r="D375" s="46"/>
      <c r="E375" s="46"/>
    </row>
    <row r="376" spans="1:5" ht="12.75">
      <c r="A376" s="45"/>
      <c r="B376" s="46"/>
      <c r="C376" s="46"/>
      <c r="D376" s="46"/>
      <c r="E376" s="46"/>
    </row>
    <row r="377" spans="1:5" ht="12.75">
      <c r="A377" s="45"/>
      <c r="B377" s="46"/>
      <c r="C377" s="46"/>
      <c r="D377" s="46"/>
      <c r="E377" s="46"/>
    </row>
    <row r="378" spans="1:5" ht="12.75">
      <c r="A378" s="45"/>
      <c r="B378" s="46"/>
      <c r="C378" s="46"/>
      <c r="D378" s="46"/>
      <c r="E378" s="46"/>
    </row>
    <row r="379" spans="1:5" ht="12.75">
      <c r="A379" s="45"/>
      <c r="B379" s="46"/>
      <c r="C379" s="46"/>
      <c r="D379" s="46"/>
      <c r="E379" s="46"/>
    </row>
    <row r="380" spans="1:5" ht="12.75">
      <c r="A380" s="45"/>
      <c r="B380" s="46"/>
      <c r="C380" s="46"/>
      <c r="D380" s="46"/>
      <c r="E380" s="46"/>
    </row>
    <row r="381" spans="1:5" ht="12.75">
      <c r="A381" s="45"/>
      <c r="B381" s="46"/>
      <c r="C381" s="46"/>
      <c r="D381" s="46"/>
      <c r="E381" s="46"/>
    </row>
    <row r="382" spans="1:5" ht="12.75">
      <c r="A382" s="45"/>
      <c r="B382" s="46"/>
      <c r="C382" s="46"/>
      <c r="D382" s="46"/>
      <c r="E382" s="46"/>
    </row>
    <row r="383" spans="1:5" ht="12.75">
      <c r="A383" s="45"/>
      <c r="B383" s="46"/>
      <c r="C383" s="46"/>
      <c r="D383" s="46"/>
      <c r="E383" s="46"/>
    </row>
    <row r="384" spans="1:5" ht="12.75">
      <c r="A384" s="45"/>
      <c r="B384" s="46"/>
      <c r="C384" s="46"/>
      <c r="D384" s="46"/>
      <c r="E384" s="46"/>
    </row>
    <row r="385" spans="1:5" ht="12.75">
      <c r="A385" s="45"/>
      <c r="B385" s="46"/>
      <c r="C385" s="46"/>
      <c r="D385" s="46"/>
      <c r="E385" s="46"/>
    </row>
    <row r="386" spans="1:5" ht="12.75">
      <c r="A386" s="45"/>
      <c r="B386" s="46"/>
      <c r="C386" s="46"/>
      <c r="D386" s="46"/>
      <c r="E386" s="46"/>
    </row>
    <row r="387" spans="1:5" ht="12.75">
      <c r="A387" s="45"/>
      <c r="B387" s="46"/>
      <c r="C387" s="46"/>
      <c r="D387" s="46"/>
      <c r="E387" s="46"/>
    </row>
    <row r="388" spans="1:5" ht="12.75">
      <c r="A388" s="45"/>
      <c r="B388" s="46"/>
      <c r="C388" s="46"/>
      <c r="D388" s="46"/>
      <c r="E388" s="46"/>
    </row>
    <row r="389" spans="1:5" ht="12.75">
      <c r="A389" s="45"/>
      <c r="B389" s="46"/>
      <c r="C389" s="46"/>
      <c r="D389" s="46"/>
      <c r="E389" s="46"/>
    </row>
    <row r="390" spans="1:5" ht="12.75">
      <c r="A390" s="45"/>
      <c r="B390" s="46"/>
      <c r="C390" s="46"/>
      <c r="D390" s="46"/>
      <c r="E390" s="46"/>
    </row>
    <row r="391" spans="1:5" ht="12.75">
      <c r="A391" s="45"/>
      <c r="B391" s="46"/>
      <c r="C391" s="46"/>
      <c r="D391" s="46"/>
      <c r="E391" s="46"/>
    </row>
    <row r="392" spans="1:5" ht="12.75">
      <c r="A392" s="45"/>
      <c r="B392" s="46"/>
      <c r="C392" s="46"/>
      <c r="D392" s="46"/>
      <c r="E392" s="46"/>
    </row>
    <row r="393" spans="1:5" ht="12.75">
      <c r="A393" s="45"/>
      <c r="B393" s="46"/>
      <c r="C393" s="46"/>
      <c r="D393" s="46"/>
      <c r="E393" s="46"/>
    </row>
    <row r="394" spans="1:5" ht="12.75">
      <c r="A394" s="45"/>
      <c r="B394" s="46"/>
      <c r="C394" s="46"/>
      <c r="D394" s="46"/>
      <c r="E394" s="46"/>
    </row>
    <row r="395" spans="1:5" ht="12.75">
      <c r="A395" s="45"/>
      <c r="B395" s="46"/>
      <c r="C395" s="46"/>
      <c r="D395" s="46"/>
      <c r="E395" s="46"/>
    </row>
    <row r="396" spans="1:5" ht="12.75">
      <c r="A396" s="45"/>
      <c r="B396" s="46"/>
      <c r="C396" s="46"/>
      <c r="D396" s="46"/>
      <c r="E396" s="46"/>
    </row>
    <row r="397" spans="1:5" ht="12.75">
      <c r="A397" s="45"/>
      <c r="B397" s="46"/>
      <c r="C397" s="46"/>
      <c r="D397" s="46"/>
      <c r="E397" s="46"/>
    </row>
    <row r="398" spans="1:5" ht="12.75">
      <c r="A398" s="45"/>
      <c r="B398" s="46"/>
      <c r="C398" s="46"/>
      <c r="D398" s="46"/>
      <c r="E398" s="46"/>
    </row>
    <row r="399" spans="1:5" ht="12.75">
      <c r="A399" s="45"/>
      <c r="B399" s="46"/>
      <c r="C399" s="46"/>
      <c r="D399" s="46"/>
      <c r="E399" s="46"/>
    </row>
    <row r="400" spans="1:5" ht="12.75">
      <c r="A400" s="45"/>
      <c r="B400" s="46"/>
      <c r="C400" s="46"/>
      <c r="D400" s="46"/>
      <c r="E400" s="46"/>
    </row>
    <row r="401" spans="1:5" ht="12.75">
      <c r="A401" s="45"/>
      <c r="B401" s="46"/>
      <c r="C401" s="46"/>
      <c r="D401" s="46"/>
      <c r="E401" s="46"/>
    </row>
    <row r="402" spans="1:5" ht="12.75">
      <c r="A402" s="45"/>
      <c r="B402" s="46"/>
      <c r="C402" s="46"/>
      <c r="D402" s="46"/>
      <c r="E402" s="46"/>
    </row>
    <row r="403" spans="1:5" ht="12.75">
      <c r="A403" s="45"/>
      <c r="B403" s="46"/>
      <c r="C403" s="46"/>
      <c r="D403" s="46"/>
      <c r="E403" s="46"/>
    </row>
    <row r="404" spans="1:5" ht="12.75">
      <c r="A404" s="45"/>
      <c r="B404" s="46"/>
      <c r="C404" s="46"/>
      <c r="D404" s="46"/>
      <c r="E404" s="46"/>
    </row>
    <row r="405" spans="1:5" ht="12.75">
      <c r="A405" s="45"/>
      <c r="B405" s="46"/>
      <c r="C405" s="46"/>
      <c r="D405" s="46"/>
      <c r="E405" s="46"/>
    </row>
    <row r="406" spans="1:5" ht="12.75">
      <c r="A406" s="45"/>
      <c r="B406" s="46"/>
      <c r="C406" s="46"/>
      <c r="D406" s="46"/>
      <c r="E406" s="46"/>
    </row>
    <row r="407" spans="1:5" ht="12.75">
      <c r="A407" s="45"/>
      <c r="B407" s="46"/>
      <c r="C407" s="46"/>
      <c r="D407" s="46"/>
      <c r="E407" s="46"/>
    </row>
    <row r="408" spans="1:5" ht="12.75">
      <c r="A408" s="45"/>
      <c r="B408" s="46"/>
      <c r="C408" s="46"/>
      <c r="D408" s="46"/>
      <c r="E408" s="46"/>
    </row>
    <row r="409" spans="1:5" ht="12.75">
      <c r="A409" s="45"/>
      <c r="B409" s="46"/>
      <c r="C409" s="46"/>
      <c r="D409" s="46"/>
      <c r="E409" s="46"/>
    </row>
    <row r="410" spans="1:5" ht="12.75">
      <c r="A410" s="45"/>
      <c r="B410" s="46"/>
      <c r="C410" s="46"/>
      <c r="D410" s="46"/>
      <c r="E410" s="46"/>
    </row>
    <row r="411" spans="1:5" ht="12.75">
      <c r="A411" s="45"/>
      <c r="B411" s="46"/>
      <c r="C411" s="46"/>
      <c r="D411" s="46"/>
      <c r="E411" s="46"/>
    </row>
    <row r="412" spans="1:5" ht="12.75">
      <c r="A412" s="45"/>
      <c r="B412" s="46"/>
      <c r="C412" s="46"/>
      <c r="D412" s="46"/>
      <c r="E412" s="46"/>
    </row>
    <row r="413" spans="1:5" ht="12.75">
      <c r="A413" s="45"/>
      <c r="B413" s="46"/>
      <c r="C413" s="46"/>
      <c r="D413" s="46"/>
      <c r="E413" s="46"/>
    </row>
    <row r="414" spans="1:5" ht="12.75">
      <c r="A414" s="45"/>
      <c r="B414" s="46"/>
      <c r="C414" s="46"/>
      <c r="D414" s="46"/>
      <c r="E414" s="46"/>
    </row>
    <row r="415" spans="1:5" ht="12.75">
      <c r="A415" s="45"/>
      <c r="B415" s="46"/>
      <c r="C415" s="46"/>
      <c r="D415" s="46"/>
      <c r="E415" s="46"/>
    </row>
    <row r="416" spans="1:5" ht="12.75">
      <c r="A416" s="45"/>
      <c r="B416" s="46"/>
      <c r="C416" s="46"/>
      <c r="D416" s="46"/>
      <c r="E416" s="46"/>
    </row>
    <row r="417" spans="1:5" ht="12.75">
      <c r="A417" s="45"/>
      <c r="B417" s="46"/>
      <c r="C417" s="46"/>
      <c r="D417" s="46"/>
      <c r="E417" s="46"/>
    </row>
    <row r="418" spans="1:5" ht="12.75">
      <c r="A418" s="45"/>
      <c r="B418" s="46"/>
      <c r="C418" s="46"/>
      <c r="D418" s="46"/>
      <c r="E418" s="46"/>
    </row>
    <row r="419" spans="1:5" ht="12.75">
      <c r="A419" s="45"/>
      <c r="B419" s="46"/>
      <c r="C419" s="46"/>
      <c r="D419" s="46"/>
      <c r="E419" s="46"/>
    </row>
    <row r="420" spans="1:5" ht="12.75">
      <c r="A420" s="45"/>
      <c r="B420" s="46"/>
      <c r="C420" s="46"/>
      <c r="D420" s="46"/>
      <c r="E420" s="46"/>
    </row>
    <row r="421" spans="1:5" ht="12.75">
      <c r="A421" s="45"/>
      <c r="B421" s="46"/>
      <c r="C421" s="46"/>
      <c r="D421" s="46"/>
      <c r="E421" s="46"/>
    </row>
    <row r="422" spans="1:5" ht="12.75">
      <c r="A422" s="45"/>
      <c r="B422" s="46"/>
      <c r="C422" s="46"/>
      <c r="D422" s="46"/>
      <c r="E422" s="46"/>
    </row>
    <row r="423" spans="1:5" ht="12.75">
      <c r="A423" s="45"/>
      <c r="B423" s="46"/>
      <c r="C423" s="46"/>
      <c r="D423" s="46"/>
      <c r="E423" s="46"/>
    </row>
    <row r="424" spans="1:5" ht="12.75">
      <c r="A424" s="45"/>
      <c r="B424" s="46"/>
      <c r="C424" s="46"/>
      <c r="D424" s="46"/>
      <c r="E424" s="46"/>
    </row>
    <row r="425" spans="1:5" ht="12.75">
      <c r="A425" s="45"/>
      <c r="B425" s="46"/>
      <c r="C425" s="46"/>
      <c r="D425" s="46"/>
      <c r="E425" s="46"/>
    </row>
    <row r="426" spans="1:5" ht="12.75">
      <c r="A426" s="45"/>
      <c r="B426" s="46"/>
      <c r="C426" s="46"/>
      <c r="D426" s="46"/>
      <c r="E426" s="46"/>
    </row>
    <row r="427" spans="1:5" ht="12.75">
      <c r="A427" s="45"/>
      <c r="B427" s="46"/>
      <c r="C427" s="46"/>
      <c r="D427" s="46"/>
      <c r="E427" s="46"/>
    </row>
    <row r="428" spans="1:5" ht="12.75">
      <c r="A428" s="45"/>
      <c r="B428" s="46"/>
      <c r="C428" s="46"/>
      <c r="D428" s="46"/>
      <c r="E428" s="46"/>
    </row>
    <row r="429" spans="1:5" ht="12.75">
      <c r="A429" s="45"/>
      <c r="B429" s="46"/>
      <c r="C429" s="46"/>
      <c r="D429" s="46"/>
      <c r="E429" s="46"/>
    </row>
    <row r="430" spans="1:5" ht="12.75">
      <c r="A430" s="45"/>
      <c r="B430" s="46"/>
      <c r="C430" s="46"/>
      <c r="D430" s="46"/>
      <c r="E430" s="46"/>
    </row>
    <row r="431" spans="1:5" ht="12.75">
      <c r="A431" s="45"/>
      <c r="B431" s="46"/>
      <c r="C431" s="46"/>
      <c r="D431" s="46"/>
      <c r="E431" s="46"/>
    </row>
    <row r="432" spans="1:5" ht="12.75">
      <c r="A432" s="45"/>
      <c r="B432" s="46"/>
      <c r="C432" s="46"/>
      <c r="D432" s="46"/>
      <c r="E432" s="46"/>
    </row>
    <row r="433" spans="1:5" ht="12.75">
      <c r="A433" s="45"/>
      <c r="B433" s="46"/>
      <c r="C433" s="46"/>
      <c r="D433" s="46"/>
      <c r="E433" s="46"/>
    </row>
    <row r="434" spans="1:5" ht="12.75">
      <c r="A434" s="45"/>
      <c r="B434" s="46"/>
      <c r="C434" s="46"/>
      <c r="D434" s="46"/>
      <c r="E434" s="46"/>
    </row>
    <row r="435" spans="1:5" ht="12.75">
      <c r="A435" s="45"/>
      <c r="B435" s="46"/>
      <c r="C435" s="46"/>
      <c r="D435" s="46"/>
      <c r="E435" s="46"/>
    </row>
    <row r="436" spans="1:5" ht="12.75">
      <c r="A436" s="45"/>
      <c r="B436" s="46"/>
      <c r="C436" s="46"/>
      <c r="D436" s="46"/>
      <c r="E436" s="46"/>
    </row>
    <row r="437" spans="1:5" ht="12.75">
      <c r="A437" s="45"/>
      <c r="B437" s="46"/>
      <c r="C437" s="46"/>
      <c r="D437" s="46"/>
      <c r="E437" s="46"/>
    </row>
    <row r="438" spans="1:5" ht="12.75">
      <c r="A438" s="45"/>
      <c r="B438" s="46"/>
      <c r="C438" s="46"/>
      <c r="D438" s="46"/>
      <c r="E438" s="46"/>
    </row>
    <row r="439" spans="1:5" ht="12.75">
      <c r="A439" s="45"/>
      <c r="B439" s="46"/>
      <c r="C439" s="46"/>
      <c r="D439" s="46"/>
      <c r="E439" s="46"/>
    </row>
    <row r="440" spans="1:5" ht="12.75">
      <c r="A440" s="45"/>
      <c r="B440" s="46"/>
      <c r="C440" s="46"/>
      <c r="D440" s="46"/>
      <c r="E440" s="46"/>
    </row>
    <row r="441" spans="1:5" ht="12.75">
      <c r="A441" s="45"/>
      <c r="B441" s="46"/>
      <c r="C441" s="46"/>
      <c r="D441" s="46"/>
      <c r="E441" s="46"/>
    </row>
    <row r="442" spans="1:5" ht="12.75">
      <c r="A442" s="45"/>
      <c r="B442" s="46"/>
      <c r="C442" s="46"/>
      <c r="D442" s="46"/>
      <c r="E442" s="46"/>
    </row>
    <row r="443" spans="1:5" ht="12.75">
      <c r="A443" s="45"/>
      <c r="B443" s="46"/>
      <c r="C443" s="46"/>
      <c r="D443" s="46"/>
      <c r="E443" s="46"/>
    </row>
    <row r="444" spans="1:5" ht="12.75">
      <c r="A444" s="45"/>
      <c r="B444" s="46"/>
      <c r="C444" s="46"/>
      <c r="D444" s="46"/>
      <c r="E444" s="46"/>
    </row>
    <row r="445" spans="1:5" ht="12.75">
      <c r="A445" s="45"/>
      <c r="B445" s="46"/>
      <c r="C445" s="46"/>
      <c r="D445" s="46"/>
      <c r="E445" s="46"/>
    </row>
    <row r="446" spans="1:5" ht="12.75">
      <c r="A446" s="45"/>
      <c r="B446" s="46"/>
      <c r="C446" s="46"/>
      <c r="D446" s="46"/>
      <c r="E446" s="46"/>
    </row>
    <row r="447" spans="1:5" ht="12.75">
      <c r="A447" s="45"/>
      <c r="B447" s="46"/>
      <c r="C447" s="46"/>
      <c r="D447" s="46"/>
      <c r="E447" s="46"/>
    </row>
    <row r="448" spans="1:5" ht="12.75">
      <c r="A448" s="45"/>
      <c r="B448" s="46"/>
      <c r="C448" s="46"/>
      <c r="D448" s="46"/>
      <c r="E448" s="46"/>
    </row>
    <row r="449" spans="1:5" ht="12.75">
      <c r="A449" s="45"/>
      <c r="B449" s="46"/>
      <c r="C449" s="46"/>
      <c r="D449" s="46"/>
      <c r="E449" s="46"/>
    </row>
    <row r="450" spans="1:5" ht="12.75">
      <c r="A450" s="45"/>
      <c r="B450" s="46"/>
      <c r="C450" s="46"/>
      <c r="D450" s="46"/>
      <c r="E450" s="46"/>
    </row>
    <row r="451" spans="1:5" ht="12.75">
      <c r="A451" s="45"/>
      <c r="B451" s="46"/>
      <c r="C451" s="46"/>
      <c r="D451" s="46"/>
      <c r="E451" s="46"/>
    </row>
    <row r="452" spans="1:5" ht="12.75">
      <c r="A452" s="45"/>
      <c r="B452" s="46"/>
      <c r="C452" s="46"/>
      <c r="D452" s="46"/>
      <c r="E452" s="46"/>
    </row>
    <row r="453" spans="1:5" ht="12.75">
      <c r="A453" s="45"/>
      <c r="B453" s="46"/>
      <c r="C453" s="46"/>
      <c r="D453" s="46"/>
      <c r="E453" s="46"/>
    </row>
    <row r="454" spans="1:5" ht="12.75">
      <c r="A454" s="45"/>
      <c r="B454" s="46"/>
      <c r="C454" s="46"/>
      <c r="D454" s="46"/>
      <c r="E454" s="46"/>
    </row>
    <row r="455" spans="1:5" ht="12.75">
      <c r="A455" s="45"/>
      <c r="B455" s="46"/>
      <c r="C455" s="46"/>
      <c r="D455" s="46"/>
      <c r="E455" s="46"/>
    </row>
    <row r="456" spans="1:5" ht="12.75">
      <c r="A456" s="45"/>
      <c r="B456" s="46"/>
      <c r="C456" s="46"/>
      <c r="D456" s="46"/>
      <c r="E456" s="46"/>
    </row>
    <row r="457" spans="1:5" ht="12.75">
      <c r="A457" s="45"/>
      <c r="B457" s="46"/>
      <c r="C457" s="46"/>
      <c r="D457" s="46"/>
      <c r="E457" s="46"/>
    </row>
    <row r="458" spans="1:5" ht="12.75">
      <c r="A458" s="45"/>
      <c r="B458" s="46"/>
      <c r="C458" s="46"/>
      <c r="D458" s="46"/>
      <c r="E458" s="46"/>
    </row>
    <row r="459" spans="1:5" ht="12.75">
      <c r="A459" s="45"/>
      <c r="B459" s="46"/>
      <c r="C459" s="46"/>
      <c r="D459" s="46"/>
      <c r="E459" s="46"/>
    </row>
    <row r="460" spans="1:5" ht="12.75">
      <c r="A460" s="45"/>
      <c r="B460" s="46"/>
      <c r="C460" s="46"/>
      <c r="D460" s="46"/>
      <c r="E460" s="46"/>
    </row>
    <row r="461" spans="1:5" ht="12.75">
      <c r="A461" s="45"/>
      <c r="B461" s="46"/>
      <c r="C461" s="46"/>
      <c r="D461" s="46"/>
      <c r="E461" s="46"/>
    </row>
    <row r="462" spans="1:5" ht="12.75">
      <c r="A462" s="45"/>
      <c r="B462" s="46"/>
      <c r="C462" s="46"/>
      <c r="D462" s="46"/>
      <c r="E462" s="46"/>
    </row>
    <row r="463" spans="1:5" ht="12.75">
      <c r="A463" s="45"/>
      <c r="B463" s="46"/>
      <c r="C463" s="46"/>
      <c r="D463" s="46"/>
      <c r="E463" s="46"/>
    </row>
    <row r="464" spans="1:5" ht="12.75">
      <c r="A464" s="45"/>
      <c r="B464" s="46"/>
      <c r="C464" s="46"/>
      <c r="D464" s="46"/>
      <c r="E464" s="46"/>
    </row>
    <row r="465" spans="1:5" ht="12.75">
      <c r="A465" s="45"/>
      <c r="B465" s="46"/>
      <c r="C465" s="46"/>
      <c r="D465" s="46"/>
      <c r="E465" s="46"/>
    </row>
    <row r="466" spans="1:5" ht="12.75">
      <c r="A466" s="45"/>
      <c r="B466" s="46"/>
      <c r="C466" s="46"/>
      <c r="D466" s="46"/>
      <c r="E466" s="46"/>
    </row>
    <row r="467" spans="1:5" ht="12.75">
      <c r="A467" s="45"/>
      <c r="B467" s="46"/>
      <c r="C467" s="46"/>
      <c r="D467" s="46"/>
      <c r="E467" s="46"/>
    </row>
    <row r="468" spans="1:5" ht="12.75">
      <c r="A468" s="45"/>
      <c r="B468" s="46"/>
      <c r="C468" s="46"/>
      <c r="D468" s="46"/>
      <c r="E468" s="46"/>
    </row>
    <row r="469" spans="1:5" ht="12.75">
      <c r="A469" s="45"/>
      <c r="B469" s="46"/>
      <c r="C469" s="46"/>
      <c r="D469" s="46"/>
      <c r="E469" s="46"/>
    </row>
    <row r="470" spans="1:5" ht="12.75">
      <c r="A470" s="45"/>
      <c r="B470" s="46"/>
      <c r="C470" s="46"/>
      <c r="D470" s="46"/>
      <c r="E470" s="46"/>
    </row>
    <row r="471" spans="1:5" ht="12.75">
      <c r="A471" s="45"/>
      <c r="B471" s="46"/>
      <c r="C471" s="46"/>
      <c r="D471" s="46"/>
      <c r="E471" s="46"/>
    </row>
    <row r="472" spans="1:5" ht="12.75">
      <c r="A472" s="45"/>
      <c r="B472" s="46"/>
      <c r="C472" s="46"/>
      <c r="D472" s="46"/>
      <c r="E472" s="46"/>
    </row>
    <row r="473" spans="1:5" ht="12.75">
      <c r="A473" s="45"/>
      <c r="B473" s="46"/>
      <c r="C473" s="46"/>
      <c r="D473" s="46"/>
      <c r="E473" s="46"/>
    </row>
    <row r="474" spans="1:5" ht="12.75">
      <c r="A474" s="45"/>
      <c r="B474" s="46"/>
      <c r="C474" s="46"/>
      <c r="D474" s="46"/>
      <c r="E474" s="46"/>
    </row>
    <row r="475" spans="1:5" ht="12.75">
      <c r="A475" s="45"/>
      <c r="B475" s="46"/>
      <c r="C475" s="46"/>
      <c r="D475" s="46"/>
      <c r="E475" s="46"/>
    </row>
    <row r="476" spans="1:5" ht="12.75">
      <c r="A476" s="45"/>
      <c r="B476" s="46"/>
      <c r="C476" s="46"/>
      <c r="D476" s="46"/>
      <c r="E476" s="46"/>
    </row>
    <row r="477" spans="1:5" ht="12.75">
      <c r="A477" s="45"/>
      <c r="B477" s="46"/>
      <c r="C477" s="46"/>
      <c r="D477" s="46"/>
      <c r="E477" s="46"/>
    </row>
    <row r="478" spans="1:5" ht="12.75">
      <c r="A478" s="45"/>
      <c r="B478" s="46"/>
      <c r="C478" s="46"/>
      <c r="D478" s="46"/>
      <c r="E478" s="46"/>
    </row>
    <row r="479" spans="1:5" ht="12.75">
      <c r="A479" s="45"/>
      <c r="B479" s="46"/>
      <c r="C479" s="46"/>
      <c r="D479" s="46"/>
      <c r="E479" s="46"/>
    </row>
    <row r="480" spans="1:5" ht="12.75">
      <c r="A480" s="45"/>
      <c r="B480" s="46"/>
      <c r="C480" s="46"/>
      <c r="D480" s="46"/>
      <c r="E480" s="46"/>
    </row>
    <row r="481" spans="1:5" ht="12.75">
      <c r="A481" s="45"/>
      <c r="B481" s="46"/>
      <c r="C481" s="46"/>
      <c r="D481" s="46"/>
      <c r="E481" s="46"/>
    </row>
    <row r="482" spans="1:5" ht="12.75">
      <c r="A482" s="45"/>
      <c r="B482" s="46"/>
      <c r="C482" s="46"/>
      <c r="D482" s="46"/>
      <c r="E482" s="46"/>
    </row>
    <row r="483" spans="1:5" ht="12.75">
      <c r="A483" s="45"/>
      <c r="B483" s="46"/>
      <c r="C483" s="46"/>
      <c r="D483" s="46"/>
      <c r="E483" s="46"/>
    </row>
    <row r="484" spans="1:5" ht="12.75">
      <c r="A484" s="45"/>
      <c r="B484" s="46"/>
      <c r="C484" s="46"/>
      <c r="D484" s="46"/>
      <c r="E484" s="46"/>
    </row>
    <row r="485" spans="1:5" ht="12.75">
      <c r="A485" s="45"/>
      <c r="B485" s="46"/>
      <c r="C485" s="46"/>
      <c r="D485" s="46"/>
      <c r="E485" s="46"/>
    </row>
    <row r="486" spans="1:5" ht="12.75">
      <c r="A486" s="45"/>
      <c r="B486" s="46"/>
      <c r="C486" s="46"/>
      <c r="D486" s="46"/>
      <c r="E486" s="46"/>
    </row>
    <row r="487" spans="1:5" ht="12.75">
      <c r="A487" s="45"/>
      <c r="B487" s="46"/>
      <c r="C487" s="46"/>
      <c r="D487" s="46"/>
      <c r="E487" s="46"/>
    </row>
    <row r="488" spans="1:5" ht="12.75">
      <c r="A488" s="45"/>
      <c r="B488" s="46"/>
      <c r="C488" s="46"/>
      <c r="D488" s="46"/>
      <c r="E488" s="46"/>
    </row>
    <row r="489" spans="1:5" ht="12.75">
      <c r="A489" s="45"/>
      <c r="B489" s="46"/>
      <c r="C489" s="46"/>
      <c r="D489" s="46"/>
      <c r="E489" s="46"/>
    </row>
    <row r="490" spans="1:5" ht="12.75">
      <c r="A490" s="45"/>
      <c r="B490" s="46"/>
      <c r="C490" s="46"/>
      <c r="D490" s="46"/>
      <c r="E490" s="46"/>
    </row>
    <row r="491" spans="1:5" ht="12.75">
      <c r="A491" s="45"/>
      <c r="B491" s="46"/>
      <c r="C491" s="46"/>
      <c r="D491" s="46"/>
      <c r="E491" s="46"/>
    </row>
    <row r="492" spans="1:5" ht="12.75">
      <c r="A492" s="45"/>
      <c r="B492" s="46"/>
      <c r="C492" s="46"/>
      <c r="D492" s="46"/>
      <c r="E492" s="46"/>
    </row>
    <row r="493" spans="1:5" ht="12.75">
      <c r="A493" s="45"/>
      <c r="B493" s="46"/>
      <c r="C493" s="46"/>
      <c r="D493" s="46"/>
      <c r="E493" s="46"/>
    </row>
    <row r="494" spans="1:5" ht="12.75">
      <c r="A494" s="45"/>
      <c r="B494" s="46"/>
      <c r="C494" s="46"/>
      <c r="D494" s="46"/>
      <c r="E494" s="46"/>
    </row>
    <row r="495" spans="1:5" ht="12.75">
      <c r="A495" s="45"/>
      <c r="B495" s="46"/>
      <c r="C495" s="46"/>
      <c r="D495" s="46"/>
      <c r="E495" s="46"/>
    </row>
    <row r="496" spans="1:5" ht="12.75">
      <c r="A496" s="45"/>
      <c r="B496" s="46"/>
      <c r="C496" s="46"/>
      <c r="D496" s="46"/>
      <c r="E496" s="46"/>
    </row>
    <row r="497" spans="1:5" ht="12.75">
      <c r="A497" s="45"/>
      <c r="B497" s="46"/>
      <c r="C497" s="46"/>
      <c r="D497" s="46"/>
      <c r="E497" s="46"/>
    </row>
    <row r="498" spans="1:5" ht="12.75">
      <c r="A498" s="45"/>
      <c r="B498" s="46"/>
      <c r="C498" s="46"/>
      <c r="D498" s="46"/>
      <c r="E498" s="46"/>
    </row>
    <row r="499" spans="1:5" ht="12.75">
      <c r="A499" s="45"/>
      <c r="B499" s="46"/>
      <c r="C499" s="46"/>
      <c r="D499" s="46"/>
      <c r="E499" s="46"/>
    </row>
    <row r="500" spans="1:5" ht="12.75">
      <c r="A500" s="45"/>
      <c r="B500" s="46"/>
      <c r="C500" s="46"/>
      <c r="D500" s="46"/>
      <c r="E500" s="46"/>
    </row>
    <row r="501" spans="1:5" ht="12.75">
      <c r="A501" s="45"/>
      <c r="B501" s="46"/>
      <c r="C501" s="46"/>
      <c r="D501" s="46"/>
      <c r="E501" s="46"/>
    </row>
    <row r="502" spans="1:5" ht="12.75">
      <c r="A502" s="45"/>
      <c r="B502" s="46"/>
      <c r="C502" s="46"/>
      <c r="D502" s="46"/>
      <c r="E502" s="46"/>
    </row>
    <row r="503" spans="1:5" ht="12.75">
      <c r="A503" s="45"/>
      <c r="B503" s="46"/>
      <c r="C503" s="46"/>
      <c r="D503" s="46"/>
      <c r="E503" s="46"/>
    </row>
    <row r="504" spans="1:5" ht="12.75">
      <c r="A504" s="45"/>
      <c r="B504" s="46"/>
      <c r="C504" s="46"/>
      <c r="D504" s="46"/>
      <c r="E504" s="46"/>
    </row>
    <row r="505" spans="1:5" ht="12.75">
      <c r="A505" s="45"/>
      <c r="B505" s="46"/>
      <c r="C505" s="46"/>
      <c r="D505" s="46"/>
      <c r="E505" s="46"/>
    </row>
    <row r="506" spans="1:5" ht="12.75">
      <c r="A506" s="45"/>
      <c r="B506" s="46"/>
      <c r="C506" s="46"/>
      <c r="D506" s="46"/>
      <c r="E506" s="46"/>
    </row>
    <row r="507" spans="1:5" ht="12.75">
      <c r="A507" s="45"/>
      <c r="B507" s="46"/>
      <c r="C507" s="46"/>
      <c r="D507" s="46"/>
      <c r="E507" s="46"/>
    </row>
    <row r="508" spans="1:5" ht="12.75">
      <c r="A508" s="45"/>
      <c r="B508" s="46"/>
      <c r="C508" s="46"/>
      <c r="D508" s="46"/>
      <c r="E508" s="46"/>
    </row>
    <row r="509" spans="1:5" ht="12.75">
      <c r="A509" s="45"/>
      <c r="B509" s="46"/>
      <c r="C509" s="46"/>
      <c r="D509" s="46"/>
      <c r="E509" s="46"/>
    </row>
    <row r="510" spans="1:5" ht="12.75">
      <c r="A510" s="45"/>
      <c r="B510" s="46"/>
      <c r="C510" s="46"/>
      <c r="D510" s="46"/>
      <c r="E510" s="46"/>
    </row>
    <row r="511" spans="1:5" ht="12.75">
      <c r="A511" s="45"/>
      <c r="B511" s="46"/>
      <c r="C511" s="46"/>
      <c r="D511" s="46"/>
      <c r="E511" s="46"/>
    </row>
    <row r="512" spans="1:5" ht="12.75">
      <c r="A512" s="45"/>
      <c r="B512" s="46"/>
      <c r="C512" s="46"/>
      <c r="D512" s="46"/>
      <c r="E512" s="46"/>
    </row>
    <row r="513" spans="1:5" ht="12.75">
      <c r="A513" s="45"/>
      <c r="B513" s="46"/>
      <c r="C513" s="46"/>
      <c r="D513" s="46"/>
      <c r="E513" s="46"/>
    </row>
    <row r="514" spans="1:5" ht="12.75">
      <c r="A514" s="45"/>
      <c r="B514" s="46"/>
      <c r="C514" s="46"/>
      <c r="D514" s="46"/>
      <c r="E514" s="46"/>
    </row>
    <row r="515" spans="1:5" ht="12.75">
      <c r="A515" s="45"/>
      <c r="B515" s="46"/>
      <c r="C515" s="46"/>
      <c r="D515" s="46"/>
      <c r="E515" s="46"/>
    </row>
    <row r="516" spans="1:5" ht="12.75">
      <c r="A516" s="45"/>
      <c r="B516" s="46"/>
      <c r="C516" s="46"/>
      <c r="D516" s="46"/>
      <c r="E516" s="46"/>
    </row>
    <row r="517" spans="1:5" ht="12.75">
      <c r="A517" s="45"/>
      <c r="B517" s="46"/>
      <c r="C517" s="46"/>
      <c r="D517" s="46"/>
      <c r="E517" s="46"/>
    </row>
    <row r="518" spans="1:5" ht="12.75">
      <c r="A518" s="45"/>
      <c r="B518" s="46"/>
      <c r="C518" s="46"/>
      <c r="D518" s="46"/>
      <c r="E518" s="46"/>
    </row>
    <row r="519" spans="1:5" ht="12.75">
      <c r="A519" s="45"/>
      <c r="B519" s="46"/>
      <c r="C519" s="46"/>
      <c r="D519" s="46"/>
      <c r="E519" s="46"/>
    </row>
    <row r="520" spans="1:5" ht="12.75">
      <c r="A520" s="45"/>
      <c r="B520" s="46"/>
      <c r="C520" s="46"/>
      <c r="D520" s="46"/>
      <c r="E520" s="46"/>
    </row>
    <row r="521" spans="1:5" ht="12.75">
      <c r="A521" s="45"/>
      <c r="B521" s="46"/>
      <c r="C521" s="46"/>
      <c r="D521" s="46"/>
      <c r="E521" s="46"/>
    </row>
    <row r="522" spans="1:5" ht="12.75">
      <c r="A522" s="45"/>
      <c r="B522" s="46"/>
      <c r="C522" s="46"/>
      <c r="D522" s="46"/>
      <c r="E522" s="46"/>
    </row>
    <row r="523" spans="1:5" ht="12.75">
      <c r="A523" s="45"/>
      <c r="B523" s="46"/>
      <c r="C523" s="46"/>
      <c r="D523" s="46"/>
      <c r="E523" s="46"/>
    </row>
    <row r="524" spans="1:5" ht="12.75">
      <c r="A524" s="45"/>
      <c r="B524" s="46"/>
      <c r="C524" s="46"/>
      <c r="D524" s="46"/>
      <c r="E524" s="46"/>
    </row>
    <row r="525" spans="1:5" ht="12.75">
      <c r="A525" s="45"/>
      <c r="B525" s="46"/>
      <c r="C525" s="46"/>
      <c r="D525" s="46"/>
      <c r="E525" s="46"/>
    </row>
    <row r="526" spans="1:5" ht="12.75">
      <c r="A526" s="45"/>
      <c r="B526" s="46"/>
      <c r="C526" s="46"/>
      <c r="D526" s="46"/>
      <c r="E526" s="46"/>
    </row>
    <row r="527" spans="1:5" ht="12.75">
      <c r="A527" s="45"/>
      <c r="B527" s="46"/>
      <c r="C527" s="46"/>
      <c r="D527" s="46"/>
      <c r="E527" s="46"/>
    </row>
    <row r="528" spans="1:5" ht="12.75">
      <c r="A528" s="45"/>
      <c r="B528" s="46"/>
      <c r="C528" s="46"/>
      <c r="D528" s="46"/>
      <c r="E528" s="46"/>
    </row>
    <row r="529" spans="1:5" ht="12.75">
      <c r="A529" s="45"/>
      <c r="B529" s="46"/>
      <c r="C529" s="46"/>
      <c r="D529" s="46"/>
      <c r="E529" s="46"/>
    </row>
    <row r="530" spans="1:5" ht="12.75">
      <c r="A530" s="45"/>
      <c r="B530" s="46"/>
      <c r="C530" s="46"/>
      <c r="D530" s="46"/>
      <c r="E530" s="46"/>
    </row>
    <row r="531" spans="1:5" ht="12.75">
      <c r="A531" s="45"/>
      <c r="B531" s="46"/>
      <c r="C531" s="46"/>
      <c r="D531" s="46"/>
      <c r="E531" s="46"/>
    </row>
    <row r="532" spans="1:5" ht="12.75">
      <c r="A532" s="45"/>
      <c r="B532" s="46"/>
      <c r="C532" s="46"/>
      <c r="D532" s="46"/>
      <c r="E532" s="46"/>
    </row>
    <row r="533" spans="1:5" ht="12.75">
      <c r="A533" s="45"/>
      <c r="B533" s="46"/>
      <c r="C533" s="46"/>
      <c r="D533" s="46"/>
      <c r="E533" s="46"/>
    </row>
    <row r="534" spans="1:5" ht="12.75">
      <c r="A534" s="45"/>
      <c r="B534" s="46"/>
      <c r="C534" s="46"/>
      <c r="D534" s="46"/>
      <c r="E534" s="46"/>
    </row>
    <row r="535" spans="1:5" ht="12.75">
      <c r="A535" s="45"/>
      <c r="B535" s="46"/>
      <c r="C535" s="46"/>
      <c r="D535" s="46"/>
      <c r="E535" s="46"/>
    </row>
    <row r="536" spans="1:5" ht="12.75">
      <c r="A536" s="45"/>
      <c r="B536" s="46"/>
      <c r="C536" s="46"/>
      <c r="D536" s="46"/>
      <c r="E536" s="46"/>
    </row>
    <row r="537" spans="1:5" ht="12.75">
      <c r="A537" s="45"/>
      <c r="B537" s="46"/>
      <c r="C537" s="46"/>
      <c r="D537" s="46"/>
      <c r="E537" s="46"/>
    </row>
    <row r="538" spans="1:5" ht="12.75">
      <c r="A538" s="45"/>
      <c r="B538" s="46"/>
      <c r="C538" s="46"/>
      <c r="D538" s="46"/>
      <c r="E538" s="46"/>
    </row>
    <row r="539" spans="1:5" ht="12.75">
      <c r="A539" s="45"/>
      <c r="B539" s="46"/>
      <c r="C539" s="46"/>
      <c r="D539" s="46"/>
      <c r="E539" s="46"/>
    </row>
    <row r="540" spans="1:5" ht="12.75">
      <c r="A540" s="45"/>
      <c r="B540" s="46"/>
      <c r="C540" s="46"/>
      <c r="D540" s="46"/>
      <c r="E540" s="46"/>
    </row>
    <row r="541" spans="1:5" ht="12.75">
      <c r="A541" s="45"/>
      <c r="B541" s="46"/>
      <c r="C541" s="46"/>
      <c r="D541" s="46"/>
      <c r="E541" s="46"/>
    </row>
    <row r="542" spans="1:5" ht="12.75">
      <c r="A542" s="45"/>
      <c r="B542" s="46"/>
      <c r="C542" s="46"/>
      <c r="D542" s="46"/>
      <c r="E542" s="46"/>
    </row>
    <row r="543" spans="1:5" ht="12.75">
      <c r="A543" s="45"/>
      <c r="B543" s="46"/>
      <c r="C543" s="46"/>
      <c r="D543" s="46"/>
      <c r="E543" s="46"/>
    </row>
    <row r="544" spans="1:5" ht="12.75">
      <c r="A544" s="45"/>
      <c r="B544" s="46"/>
      <c r="C544" s="46"/>
      <c r="D544" s="46"/>
      <c r="E544" s="46"/>
    </row>
    <row r="545" spans="1:5" ht="12.75">
      <c r="A545" s="45"/>
      <c r="B545" s="46"/>
      <c r="C545" s="46"/>
      <c r="D545" s="46"/>
      <c r="E545" s="46"/>
    </row>
    <row r="546" spans="1:5" ht="12.75">
      <c r="A546" s="45"/>
      <c r="B546" s="46"/>
      <c r="C546" s="46"/>
      <c r="D546" s="46"/>
      <c r="E546" s="46"/>
    </row>
    <row r="547" spans="1:5" ht="12.75">
      <c r="A547" s="45"/>
      <c r="B547" s="46"/>
      <c r="C547" s="46"/>
      <c r="D547" s="46"/>
      <c r="E547" s="46"/>
    </row>
    <row r="548" spans="1:5" ht="12.75">
      <c r="A548" s="45"/>
      <c r="B548" s="46"/>
      <c r="C548" s="46"/>
      <c r="D548" s="46"/>
      <c r="E548" s="46"/>
    </row>
    <row r="549" spans="1:5" ht="12.75">
      <c r="A549" s="45"/>
      <c r="B549" s="46"/>
      <c r="C549" s="46"/>
      <c r="D549" s="46"/>
      <c r="E549" s="46"/>
    </row>
    <row r="550" spans="1:5" ht="12.75">
      <c r="A550" s="45"/>
      <c r="B550" s="46"/>
      <c r="C550" s="46"/>
      <c r="D550" s="46"/>
      <c r="E550" s="46"/>
    </row>
    <row r="551" spans="1:5" ht="12.75">
      <c r="A551" s="45"/>
      <c r="B551" s="46"/>
      <c r="C551" s="46"/>
      <c r="D551" s="46"/>
      <c r="E551" s="46"/>
    </row>
    <row r="552" spans="1:5" ht="12.75">
      <c r="A552" s="45"/>
      <c r="B552" s="46"/>
      <c r="C552" s="46"/>
      <c r="D552" s="46"/>
      <c r="E552" s="46"/>
    </row>
    <row r="553" spans="1:5" ht="12.75">
      <c r="A553" s="45"/>
      <c r="B553" s="46"/>
      <c r="C553" s="46"/>
      <c r="D553" s="46"/>
      <c r="E553" s="46"/>
    </row>
    <row r="554" spans="1:5" ht="12.75">
      <c r="A554" s="45"/>
      <c r="B554" s="46"/>
      <c r="C554" s="46"/>
      <c r="D554" s="46"/>
      <c r="E554" s="46"/>
    </row>
    <row r="555" spans="1:5" ht="12.75">
      <c r="A555" s="45"/>
      <c r="B555" s="46"/>
      <c r="C555" s="46"/>
      <c r="D555" s="46"/>
      <c r="E555" s="46"/>
    </row>
    <row r="556" spans="1:5" ht="12.75">
      <c r="A556" s="45"/>
      <c r="B556" s="46"/>
      <c r="C556" s="46"/>
      <c r="D556" s="46"/>
      <c r="E556" s="46"/>
    </row>
    <row r="557" spans="1:5" ht="12.75">
      <c r="A557" s="45"/>
      <c r="B557" s="46"/>
      <c r="C557" s="46"/>
      <c r="D557" s="46"/>
      <c r="E557" s="46"/>
    </row>
    <row r="558" spans="1:5" ht="12.75">
      <c r="A558" s="45"/>
      <c r="B558" s="46"/>
      <c r="C558" s="46"/>
      <c r="D558" s="46"/>
      <c r="E558" s="46"/>
    </row>
    <row r="559" spans="1:5" ht="12.75">
      <c r="A559" s="45"/>
      <c r="B559" s="46"/>
      <c r="C559" s="46"/>
      <c r="D559" s="46"/>
      <c r="E559" s="46"/>
    </row>
    <row r="560" spans="1:5" ht="12.75">
      <c r="A560" s="45"/>
      <c r="B560" s="46"/>
      <c r="C560" s="46"/>
      <c r="D560" s="46"/>
      <c r="E560" s="46"/>
    </row>
    <row r="561" spans="1:5" ht="12.75">
      <c r="A561" s="45"/>
      <c r="B561" s="46"/>
      <c r="C561" s="46"/>
      <c r="D561" s="46"/>
      <c r="E561" s="46"/>
    </row>
    <row r="562" spans="1:5" ht="12.75">
      <c r="A562" s="45"/>
      <c r="B562" s="46"/>
      <c r="C562" s="46"/>
      <c r="D562" s="46"/>
      <c r="E562" s="46"/>
    </row>
    <row r="563" spans="1:5" ht="12.75">
      <c r="A563" s="45"/>
      <c r="B563" s="46"/>
      <c r="C563" s="46"/>
      <c r="D563" s="46"/>
      <c r="E563" s="46"/>
    </row>
    <row r="564" spans="1:5" ht="12.75">
      <c r="A564" s="45"/>
      <c r="B564" s="46"/>
      <c r="C564" s="46"/>
      <c r="D564" s="46"/>
      <c r="E564" s="46"/>
    </row>
    <row r="565" spans="1:5" ht="12.75">
      <c r="A565" s="45"/>
      <c r="B565" s="46"/>
      <c r="C565" s="46"/>
      <c r="D565" s="46"/>
      <c r="E565" s="46"/>
    </row>
    <row r="566" spans="1:5" ht="12.75">
      <c r="A566" s="45"/>
      <c r="B566" s="46"/>
      <c r="C566" s="46"/>
      <c r="D566" s="46"/>
      <c r="E566" s="46"/>
    </row>
    <row r="567" spans="1:5" ht="12.75">
      <c r="A567" s="45"/>
      <c r="B567" s="46"/>
      <c r="C567" s="46"/>
      <c r="D567" s="46"/>
      <c r="E567" s="46"/>
    </row>
    <row r="568" spans="1:5" ht="12.75">
      <c r="A568" s="45"/>
      <c r="B568" s="46"/>
      <c r="C568" s="46"/>
      <c r="D568" s="46"/>
      <c r="E568" s="46"/>
    </row>
    <row r="569" spans="1:5" ht="12.75">
      <c r="A569" s="45"/>
      <c r="B569" s="46"/>
      <c r="C569" s="46"/>
      <c r="D569" s="46"/>
      <c r="E569" s="46"/>
    </row>
    <row r="570" spans="1:5" ht="12.75">
      <c r="A570" s="45"/>
      <c r="B570" s="46"/>
      <c r="C570" s="46"/>
      <c r="D570" s="46"/>
      <c r="E570" s="46"/>
    </row>
    <row r="571" spans="1:5" ht="12.75">
      <c r="A571" s="45"/>
      <c r="B571" s="46"/>
      <c r="C571" s="46"/>
      <c r="D571" s="46"/>
      <c r="E571" s="46"/>
    </row>
    <row r="572" spans="1:5" ht="12.75">
      <c r="A572" s="45"/>
      <c r="B572" s="46"/>
      <c r="C572" s="46"/>
      <c r="D572" s="46"/>
      <c r="E572" s="46"/>
    </row>
    <row r="573" spans="1:5" ht="12.75">
      <c r="A573" s="45"/>
      <c r="B573" s="46"/>
      <c r="C573" s="46"/>
      <c r="D573" s="46"/>
      <c r="E573" s="46"/>
    </row>
    <row r="574" spans="1:5" ht="12.75">
      <c r="A574" s="45"/>
      <c r="B574" s="46"/>
      <c r="C574" s="46"/>
      <c r="D574" s="46"/>
      <c r="E574" s="46"/>
    </row>
    <row r="575" spans="1:5" ht="12.75">
      <c r="A575" s="45"/>
      <c r="B575" s="46"/>
      <c r="C575" s="46"/>
      <c r="D575" s="46"/>
      <c r="E575" s="46"/>
    </row>
    <row r="576" spans="1:5" ht="12.75">
      <c r="A576" s="45"/>
      <c r="B576" s="46"/>
      <c r="C576" s="46"/>
      <c r="D576" s="46"/>
      <c r="E576" s="46"/>
    </row>
    <row r="577" spans="1:5" ht="12.75">
      <c r="A577" s="45"/>
      <c r="B577" s="46"/>
      <c r="C577" s="46"/>
      <c r="D577" s="46"/>
      <c r="E577" s="46"/>
    </row>
    <row r="578" spans="1:5" ht="12.75">
      <c r="A578" s="45"/>
      <c r="B578" s="46"/>
      <c r="C578" s="46"/>
      <c r="D578" s="46"/>
      <c r="E578" s="46"/>
    </row>
    <row r="579" spans="1:5" ht="12.75">
      <c r="A579" s="45"/>
      <c r="B579" s="46"/>
      <c r="C579" s="46"/>
      <c r="D579" s="46"/>
      <c r="E579" s="46"/>
    </row>
    <row r="580" spans="1:5" ht="12.75">
      <c r="A580" s="45"/>
      <c r="B580" s="46"/>
      <c r="C580" s="46"/>
      <c r="D580" s="46"/>
      <c r="E580" s="46"/>
    </row>
    <row r="581" spans="1:5" ht="12.75">
      <c r="A581" s="45"/>
      <c r="B581" s="46"/>
      <c r="C581" s="46"/>
      <c r="D581" s="46"/>
      <c r="E581" s="46"/>
    </row>
    <row r="582" spans="1:5" ht="12.75">
      <c r="A582" s="45"/>
      <c r="B582" s="46"/>
      <c r="C582" s="46"/>
      <c r="D582" s="46"/>
      <c r="E582" s="46"/>
    </row>
    <row r="583" spans="1:5" ht="12.75">
      <c r="A583" s="45"/>
      <c r="B583" s="46"/>
      <c r="C583" s="46"/>
      <c r="D583" s="46"/>
      <c r="E583" s="46"/>
    </row>
    <row r="584" spans="1:5" ht="12.75">
      <c r="A584" s="45"/>
      <c r="B584" s="46"/>
      <c r="C584" s="46"/>
      <c r="D584" s="46"/>
      <c r="E584" s="46"/>
    </row>
    <row r="585" spans="1:5" ht="12.75">
      <c r="A585" s="45"/>
      <c r="B585" s="46"/>
      <c r="C585" s="46"/>
      <c r="D585" s="46"/>
      <c r="E585" s="46"/>
    </row>
    <row r="586" spans="1:5" ht="12.75">
      <c r="A586" s="45"/>
      <c r="B586" s="46"/>
      <c r="C586" s="46"/>
      <c r="D586" s="46"/>
      <c r="E586" s="46"/>
    </row>
    <row r="587" spans="1:5" ht="12.75">
      <c r="A587" s="45"/>
      <c r="B587" s="46"/>
      <c r="C587" s="46"/>
      <c r="D587" s="46"/>
      <c r="E587" s="46"/>
    </row>
    <row r="588" spans="1:5" ht="12.75">
      <c r="A588" s="45"/>
      <c r="B588" s="46"/>
      <c r="C588" s="46"/>
      <c r="D588" s="46"/>
      <c r="E588" s="46"/>
    </row>
    <row r="589" spans="1:5" ht="12.75">
      <c r="A589" s="45"/>
      <c r="B589" s="46"/>
      <c r="C589" s="46"/>
      <c r="D589" s="46"/>
      <c r="E589" s="46"/>
    </row>
    <row r="590" spans="1:5" ht="12.75">
      <c r="A590" s="45"/>
      <c r="B590" s="46"/>
      <c r="C590" s="46"/>
      <c r="D590" s="46"/>
      <c r="E590" s="46"/>
    </row>
    <row r="591" spans="1:5" ht="12.75">
      <c r="A591" s="45"/>
      <c r="B591" s="46"/>
      <c r="C591" s="46"/>
      <c r="D591" s="46"/>
      <c r="E591" s="46"/>
    </row>
    <row r="592" spans="1:5" ht="12.75">
      <c r="A592" s="45"/>
      <c r="B592" s="46"/>
      <c r="C592" s="46"/>
      <c r="D592" s="46"/>
      <c r="E592" s="46"/>
    </row>
    <row r="593" spans="1:5" ht="12.75">
      <c r="A593" s="45"/>
      <c r="B593" s="46"/>
      <c r="C593" s="46"/>
      <c r="D593" s="46"/>
      <c r="E593" s="46"/>
    </row>
    <row r="594" spans="1:5" ht="12.75">
      <c r="A594" s="45"/>
      <c r="B594" s="46"/>
      <c r="C594" s="46"/>
      <c r="D594" s="46"/>
      <c r="E594" s="46"/>
    </row>
    <row r="595" spans="1:5" ht="12.75">
      <c r="A595" s="45"/>
      <c r="B595" s="46"/>
      <c r="C595" s="46"/>
      <c r="D595" s="46"/>
      <c r="E595" s="46"/>
    </row>
    <row r="596" spans="1:5" ht="12.75">
      <c r="A596" s="45"/>
      <c r="B596" s="46"/>
      <c r="C596" s="46"/>
      <c r="D596" s="46"/>
      <c r="E596" s="46"/>
    </row>
    <row r="597" spans="1:5" ht="12.75">
      <c r="A597" s="45"/>
      <c r="B597" s="46"/>
      <c r="C597" s="46"/>
      <c r="D597" s="46"/>
      <c r="E597" s="46"/>
    </row>
    <row r="598" spans="1:5" ht="12.75">
      <c r="A598" s="45"/>
      <c r="B598" s="46"/>
      <c r="C598" s="46"/>
      <c r="D598" s="46"/>
      <c r="E598" s="46"/>
    </row>
    <row r="599" spans="1:5" ht="12.75">
      <c r="A599" s="45"/>
      <c r="B599" s="46"/>
      <c r="C599" s="46"/>
      <c r="D599" s="46"/>
      <c r="E599" s="46"/>
    </row>
    <row r="600" spans="1:5" ht="12.75">
      <c r="A600" s="45"/>
      <c r="B600" s="46"/>
      <c r="C600" s="46"/>
      <c r="D600" s="46"/>
      <c r="E600" s="46"/>
    </row>
    <row r="601" spans="1:5" ht="12.75">
      <c r="A601" s="45"/>
      <c r="B601" s="46"/>
      <c r="C601" s="46"/>
      <c r="D601" s="46"/>
      <c r="E601" s="46"/>
    </row>
    <row r="602" spans="1:5" ht="12.75">
      <c r="A602" s="45"/>
      <c r="B602" s="46"/>
      <c r="C602" s="46"/>
      <c r="D602" s="46"/>
      <c r="E602" s="46"/>
    </row>
    <row r="603" spans="1:5" ht="12.75">
      <c r="A603" s="45"/>
      <c r="B603" s="46"/>
      <c r="C603" s="46"/>
      <c r="D603" s="46"/>
      <c r="E603" s="46"/>
    </row>
    <row r="604" spans="1:5" ht="12.75">
      <c r="A604" s="45"/>
      <c r="B604" s="46"/>
      <c r="C604" s="46"/>
      <c r="D604" s="46"/>
      <c r="E604" s="46"/>
    </row>
    <row r="605" spans="1:5" ht="12.75">
      <c r="A605" s="45"/>
      <c r="B605" s="46"/>
      <c r="C605" s="46"/>
      <c r="D605" s="46"/>
      <c r="E605" s="46"/>
    </row>
    <row r="606" spans="1:5" ht="12.75">
      <c r="A606" s="45"/>
      <c r="B606" s="46"/>
      <c r="C606" s="46"/>
      <c r="D606" s="46"/>
      <c r="E606" s="46"/>
    </row>
    <row r="607" spans="1:5" ht="12.75">
      <c r="A607" s="45"/>
      <c r="B607" s="46"/>
      <c r="C607" s="46"/>
      <c r="D607" s="46"/>
      <c r="E607" s="46"/>
    </row>
    <row r="608" spans="1:5" ht="12.75">
      <c r="A608" s="45"/>
      <c r="B608" s="46"/>
      <c r="C608" s="46"/>
      <c r="D608" s="46"/>
      <c r="E608" s="46"/>
    </row>
    <row r="609" spans="1:5" ht="12.75">
      <c r="A609" s="45"/>
      <c r="B609" s="46"/>
      <c r="C609" s="46"/>
      <c r="D609" s="46"/>
      <c r="E609" s="46"/>
    </row>
    <row r="610" spans="1:5" ht="12.75">
      <c r="A610" s="45"/>
      <c r="B610" s="46"/>
      <c r="C610" s="46"/>
      <c r="D610" s="46"/>
      <c r="E610" s="46"/>
    </row>
    <row r="611" spans="1:5" ht="12.75">
      <c r="A611" s="45"/>
      <c r="B611" s="46"/>
      <c r="C611" s="46"/>
      <c r="D611" s="46"/>
      <c r="E611" s="46"/>
    </row>
    <row r="612" spans="1:5" ht="12.75">
      <c r="A612" s="45"/>
      <c r="B612" s="46"/>
      <c r="C612" s="46"/>
      <c r="D612" s="46"/>
      <c r="E612" s="46"/>
    </row>
    <row r="613" spans="1:5" ht="12.75">
      <c r="A613" s="45"/>
      <c r="B613" s="46"/>
      <c r="C613" s="46"/>
      <c r="D613" s="46"/>
      <c r="E613" s="46"/>
    </row>
    <row r="614" spans="1:5" ht="12.75">
      <c r="A614" s="45"/>
      <c r="B614" s="46"/>
      <c r="C614" s="46"/>
      <c r="D614" s="46"/>
      <c r="E614" s="46"/>
    </row>
    <row r="615" spans="1:5" ht="12.75">
      <c r="A615" s="45"/>
      <c r="B615" s="46"/>
      <c r="C615" s="46"/>
      <c r="D615" s="46"/>
      <c r="E615" s="46"/>
    </row>
    <row r="616" spans="1:5" ht="12.75">
      <c r="A616" s="45"/>
      <c r="B616" s="46"/>
      <c r="C616" s="46"/>
      <c r="D616" s="46"/>
      <c r="E616" s="46"/>
    </row>
    <row r="617" spans="1:5" ht="12.75">
      <c r="A617" s="45"/>
      <c r="B617" s="46"/>
      <c r="C617" s="46"/>
      <c r="D617" s="46"/>
      <c r="E617" s="46"/>
    </row>
    <row r="618" spans="1:5" ht="12.75">
      <c r="A618" s="45"/>
      <c r="B618" s="46"/>
      <c r="C618" s="46"/>
      <c r="D618" s="46"/>
      <c r="E618" s="46"/>
    </row>
    <row r="619" spans="1:5" ht="12.75">
      <c r="A619" s="45"/>
      <c r="B619" s="46"/>
      <c r="C619" s="46"/>
      <c r="D619" s="46"/>
      <c r="E619" s="46"/>
    </row>
    <row r="620" spans="1:5" ht="12.75">
      <c r="A620" s="45"/>
      <c r="B620" s="46"/>
      <c r="C620" s="46"/>
      <c r="D620" s="46"/>
      <c r="E620" s="46"/>
    </row>
    <row r="621" spans="1:5" ht="12.75">
      <c r="A621" s="45"/>
      <c r="B621" s="46"/>
      <c r="C621" s="46"/>
      <c r="D621" s="46"/>
      <c r="E621" s="46"/>
    </row>
    <row r="622" spans="1:5" ht="12.75">
      <c r="A622" s="45"/>
      <c r="B622" s="46"/>
      <c r="C622" s="46"/>
      <c r="D622" s="46"/>
      <c r="E622" s="46"/>
    </row>
    <row r="623" spans="1:5" ht="12.75">
      <c r="A623" s="45"/>
      <c r="B623" s="46"/>
      <c r="C623" s="46"/>
      <c r="D623" s="46"/>
      <c r="E623" s="46"/>
    </row>
    <row r="624" spans="1:5" ht="12.75">
      <c r="A624" s="45"/>
      <c r="B624" s="46"/>
      <c r="C624" s="46"/>
      <c r="D624" s="46"/>
      <c r="E624" s="46"/>
    </row>
    <row r="625" spans="1:5" ht="12.75">
      <c r="A625" s="45"/>
      <c r="B625" s="46"/>
      <c r="C625" s="46"/>
      <c r="D625" s="46"/>
      <c r="E625" s="46"/>
    </row>
    <row r="626" spans="1:5" ht="12.75">
      <c r="A626" s="45"/>
      <c r="B626" s="46"/>
      <c r="C626" s="46"/>
      <c r="D626" s="46"/>
      <c r="E626" s="46"/>
    </row>
    <row r="627" spans="1:5" ht="12.75">
      <c r="A627" s="45"/>
      <c r="B627" s="46"/>
      <c r="C627" s="46"/>
      <c r="D627" s="46"/>
      <c r="E627" s="46"/>
    </row>
    <row r="628" spans="1:5" ht="12.75">
      <c r="A628" s="45"/>
      <c r="B628" s="46"/>
      <c r="C628" s="46"/>
      <c r="D628" s="46"/>
      <c r="E628" s="46"/>
    </row>
    <row r="629" spans="1:5" ht="12.75">
      <c r="A629" s="45"/>
      <c r="B629" s="46"/>
      <c r="C629" s="46"/>
      <c r="D629" s="46"/>
      <c r="E629" s="46"/>
    </row>
    <row r="630" spans="1:5" ht="12.75">
      <c r="A630" s="45"/>
      <c r="B630" s="46"/>
      <c r="C630" s="46"/>
      <c r="D630" s="46"/>
      <c r="E630" s="46"/>
    </row>
    <row r="631" spans="1:5" ht="12.75">
      <c r="A631" s="45"/>
      <c r="B631" s="46"/>
      <c r="C631" s="46"/>
      <c r="D631" s="46"/>
      <c r="E631" s="46"/>
    </row>
    <row r="632" spans="1:5" ht="12.75">
      <c r="A632" s="45"/>
      <c r="B632" s="46"/>
      <c r="C632" s="46"/>
      <c r="D632" s="46"/>
      <c r="E632" s="46"/>
    </row>
    <row r="633" spans="1:5" ht="12.75">
      <c r="A633" s="45"/>
      <c r="B633" s="46"/>
      <c r="C633" s="46"/>
      <c r="D633" s="46"/>
      <c r="E633" s="46"/>
    </row>
    <row r="634" spans="1:5" ht="12.75">
      <c r="A634" s="45"/>
      <c r="B634" s="46"/>
      <c r="C634" s="46"/>
      <c r="D634" s="46"/>
      <c r="E634" s="46"/>
    </row>
    <row r="635" spans="1:5" ht="12.75">
      <c r="A635" s="45"/>
      <c r="B635" s="46"/>
      <c r="C635" s="46"/>
      <c r="D635" s="46"/>
      <c r="E635" s="46"/>
    </row>
    <row r="636" spans="1:5" ht="12.75">
      <c r="A636" s="45"/>
      <c r="B636" s="46"/>
      <c r="C636" s="46"/>
      <c r="D636" s="46"/>
      <c r="E636" s="46"/>
    </row>
    <row r="637" spans="1:5" ht="12.75">
      <c r="A637" s="45"/>
      <c r="B637" s="46"/>
      <c r="C637" s="46"/>
      <c r="D637" s="46"/>
      <c r="E637" s="46"/>
    </row>
    <row r="638" spans="1:5" ht="12.75">
      <c r="A638" s="45"/>
      <c r="B638" s="46"/>
      <c r="C638" s="46"/>
      <c r="D638" s="46"/>
      <c r="E638" s="46"/>
    </row>
    <row r="639" spans="1:5" ht="12.75">
      <c r="A639" s="45"/>
      <c r="B639" s="46"/>
      <c r="C639" s="46"/>
      <c r="D639" s="46"/>
      <c r="E639" s="46"/>
    </row>
    <row r="640" spans="1:5" ht="12.75">
      <c r="A640" s="45"/>
      <c r="B640" s="46"/>
      <c r="C640" s="46"/>
      <c r="D640" s="46"/>
      <c r="E640" s="46"/>
    </row>
    <row r="641" spans="1:5" ht="12.75">
      <c r="A641" s="45"/>
      <c r="B641" s="46"/>
      <c r="C641" s="46"/>
      <c r="D641" s="46"/>
      <c r="E641" s="46"/>
    </row>
    <row r="642" spans="1:5" ht="12.75">
      <c r="A642" s="45"/>
      <c r="B642" s="46"/>
      <c r="C642" s="46"/>
      <c r="D642" s="46"/>
      <c r="E642" s="46"/>
    </row>
    <row r="643" spans="1:5" ht="12.75">
      <c r="A643" s="45"/>
      <c r="B643" s="46"/>
      <c r="C643" s="46"/>
      <c r="D643" s="46"/>
      <c r="E643" s="46"/>
    </row>
    <row r="644" spans="1:5" ht="12.75">
      <c r="A644" s="45"/>
      <c r="B644" s="46"/>
      <c r="C644" s="46"/>
      <c r="D644" s="46"/>
      <c r="E644" s="46"/>
    </row>
    <row r="645" spans="1:5" ht="12.75">
      <c r="A645" s="45"/>
      <c r="B645" s="46"/>
      <c r="C645" s="46"/>
      <c r="D645" s="46"/>
      <c r="E645" s="46"/>
    </row>
    <row r="646" spans="1:5" ht="12.75">
      <c r="A646" s="45"/>
      <c r="B646" s="46"/>
      <c r="C646" s="46"/>
      <c r="D646" s="46"/>
      <c r="E646" s="46"/>
    </row>
    <row r="647" spans="1:5" ht="12.75">
      <c r="A647" s="45"/>
      <c r="B647" s="46"/>
      <c r="C647" s="46"/>
      <c r="D647" s="46"/>
      <c r="E647" s="46"/>
    </row>
    <row r="648" spans="1:5" ht="12.75">
      <c r="A648" s="45"/>
      <c r="B648" s="46"/>
      <c r="C648" s="46"/>
      <c r="D648" s="46"/>
      <c r="E648" s="46"/>
    </row>
    <row r="649" spans="1:5" ht="12.75">
      <c r="A649" s="45"/>
      <c r="B649" s="46"/>
      <c r="C649" s="46"/>
      <c r="D649" s="46"/>
      <c r="E649" s="46"/>
    </row>
    <row r="650" spans="1:5" ht="12.75">
      <c r="A650" s="45"/>
      <c r="B650" s="46"/>
      <c r="C650" s="46"/>
      <c r="D650" s="46"/>
      <c r="E650" s="46"/>
    </row>
    <row r="651" spans="1:5" ht="12.75">
      <c r="A651" s="45"/>
      <c r="B651" s="46"/>
      <c r="C651" s="46"/>
      <c r="D651" s="46"/>
      <c r="E651" s="46"/>
    </row>
    <row r="652" spans="1:5" ht="12.75">
      <c r="A652" s="45"/>
      <c r="B652" s="46"/>
      <c r="C652" s="46"/>
      <c r="D652" s="46"/>
      <c r="E652" s="46"/>
    </row>
    <row r="653" spans="1:5" ht="12.75">
      <c r="A653" s="45"/>
      <c r="B653" s="46"/>
      <c r="C653" s="46"/>
      <c r="D653" s="46"/>
      <c r="E653" s="46"/>
    </row>
    <row r="654" spans="1:5" ht="12.75">
      <c r="A654" s="45"/>
      <c r="B654" s="46"/>
      <c r="C654" s="46"/>
      <c r="D654" s="46"/>
      <c r="E654" s="46"/>
    </row>
    <row r="655" spans="1:5" ht="12.75">
      <c r="A655" s="45"/>
      <c r="B655" s="46"/>
      <c r="C655" s="46"/>
      <c r="D655" s="46"/>
      <c r="E655" s="46"/>
    </row>
    <row r="656" spans="1:5" ht="12.75">
      <c r="A656" s="45"/>
      <c r="B656" s="46"/>
      <c r="C656" s="46"/>
      <c r="D656" s="46"/>
      <c r="E656" s="46"/>
    </row>
    <row r="657" spans="1:5" ht="12.75">
      <c r="A657" s="45"/>
      <c r="B657" s="46"/>
      <c r="C657" s="46"/>
      <c r="D657" s="46"/>
      <c r="E657" s="46"/>
    </row>
    <row r="658" spans="1:5" ht="12.75">
      <c r="A658" s="45"/>
      <c r="B658" s="46"/>
      <c r="C658" s="46"/>
      <c r="D658" s="46"/>
      <c r="E658" s="46"/>
    </row>
    <row r="659" spans="1:5" ht="12.75">
      <c r="A659" s="45"/>
      <c r="B659" s="46"/>
      <c r="C659" s="46"/>
      <c r="D659" s="46"/>
      <c r="E659" s="46"/>
    </row>
    <row r="660" spans="1:5" ht="12.75">
      <c r="A660" s="45"/>
      <c r="B660" s="46"/>
      <c r="C660" s="46"/>
      <c r="D660" s="46"/>
      <c r="E660" s="46"/>
    </row>
    <row r="661" spans="1:5" ht="12.75">
      <c r="A661" s="45"/>
      <c r="B661" s="46"/>
      <c r="C661" s="46"/>
      <c r="D661" s="46"/>
      <c r="E661" s="46"/>
    </row>
    <row r="662" spans="1:5" ht="12.75">
      <c r="A662" s="45"/>
      <c r="B662" s="46"/>
      <c r="C662" s="46"/>
      <c r="D662" s="46"/>
      <c r="E662" s="46"/>
    </row>
    <row r="663" spans="1:5" ht="12.75">
      <c r="A663" s="45"/>
      <c r="B663" s="46"/>
      <c r="C663" s="46"/>
      <c r="D663" s="46"/>
      <c r="E663" s="46"/>
    </row>
    <row r="664" spans="1:5" ht="12.75">
      <c r="A664" s="45"/>
      <c r="B664" s="46"/>
      <c r="C664" s="46"/>
      <c r="D664" s="46"/>
      <c r="E664" s="46"/>
    </row>
    <row r="665" spans="1:5" ht="12.75">
      <c r="A665" s="45"/>
      <c r="B665" s="46"/>
      <c r="C665" s="46"/>
      <c r="D665" s="46"/>
      <c r="E665" s="46"/>
    </row>
    <row r="666" spans="1:5" ht="12.75">
      <c r="A666" s="45"/>
      <c r="B666" s="46"/>
      <c r="C666" s="46"/>
      <c r="D666" s="46"/>
      <c r="E666" s="46"/>
    </row>
    <row r="667" spans="1:5" ht="12.75">
      <c r="A667" s="45"/>
      <c r="B667" s="46"/>
      <c r="C667" s="46"/>
      <c r="D667" s="46"/>
      <c r="E667" s="46"/>
    </row>
    <row r="668" spans="1:5" ht="12.75">
      <c r="A668" s="45"/>
      <c r="B668" s="46"/>
      <c r="C668" s="46"/>
      <c r="D668" s="46"/>
      <c r="E668" s="46"/>
    </row>
    <row r="669" spans="1:5" ht="12.75">
      <c r="A669" s="45"/>
      <c r="B669" s="46"/>
      <c r="C669" s="46"/>
      <c r="D669" s="46"/>
      <c r="E669" s="46"/>
    </row>
    <row r="670" spans="1:5" ht="12.75">
      <c r="A670" s="45"/>
      <c r="B670" s="46"/>
      <c r="C670" s="46"/>
      <c r="D670" s="46"/>
      <c r="E670" s="46"/>
    </row>
    <row r="671" spans="1:5" ht="12.75">
      <c r="A671" s="45"/>
      <c r="B671" s="46"/>
      <c r="C671" s="46"/>
      <c r="D671" s="46"/>
      <c r="E671" s="46"/>
    </row>
    <row r="672" spans="1:5" ht="12.75">
      <c r="A672" s="45"/>
      <c r="B672" s="46"/>
      <c r="C672" s="46"/>
      <c r="D672" s="46"/>
      <c r="E672" s="46"/>
    </row>
    <row r="673" spans="1:5" ht="12.75">
      <c r="A673" s="45"/>
      <c r="B673" s="46"/>
      <c r="C673" s="46"/>
      <c r="D673" s="46"/>
      <c r="E673" s="46"/>
    </row>
    <row r="674" spans="1:5" ht="12.75">
      <c r="A674" s="45"/>
      <c r="B674" s="46"/>
      <c r="C674" s="46"/>
      <c r="D674" s="46"/>
      <c r="E674" s="46"/>
    </row>
    <row r="675" spans="1:5" ht="12.75">
      <c r="A675" s="45"/>
      <c r="B675" s="46"/>
      <c r="C675" s="46"/>
      <c r="D675" s="46"/>
      <c r="E675" s="46"/>
    </row>
    <row r="676" spans="1:5" ht="12.75">
      <c r="A676" s="45"/>
      <c r="B676" s="46"/>
      <c r="C676" s="46"/>
      <c r="D676" s="46"/>
      <c r="E676" s="46"/>
    </row>
    <row r="677" spans="1:5" ht="12.75">
      <c r="A677" s="45"/>
      <c r="B677" s="46"/>
      <c r="C677" s="46"/>
      <c r="D677" s="46"/>
      <c r="E677" s="46"/>
    </row>
    <row r="678" spans="1:5" ht="12.75">
      <c r="A678" s="45"/>
      <c r="B678" s="46"/>
      <c r="C678" s="46"/>
      <c r="D678" s="46"/>
      <c r="E678" s="46"/>
    </row>
    <row r="679" spans="1:5" ht="12.75">
      <c r="A679" s="45"/>
      <c r="B679" s="46"/>
      <c r="C679" s="46"/>
      <c r="D679" s="46"/>
      <c r="E679" s="46"/>
    </row>
    <row r="680" spans="1:5" ht="12.75">
      <c r="A680" s="45"/>
      <c r="B680" s="46"/>
      <c r="C680" s="46"/>
      <c r="D680" s="46"/>
      <c r="E680" s="46"/>
    </row>
    <row r="681" spans="1:5" ht="12.75">
      <c r="A681" s="45"/>
      <c r="B681" s="46"/>
      <c r="C681" s="46"/>
      <c r="D681" s="46"/>
      <c r="E681" s="46"/>
    </row>
    <row r="682" spans="1:5" ht="12.75">
      <c r="A682" s="45"/>
      <c r="B682" s="46"/>
      <c r="C682" s="46"/>
      <c r="D682" s="46"/>
      <c r="E682" s="46"/>
    </row>
    <row r="683" spans="1:5" ht="12.75">
      <c r="A683" s="45"/>
      <c r="B683" s="46"/>
      <c r="C683" s="46"/>
      <c r="D683" s="46"/>
      <c r="E683" s="46"/>
    </row>
    <row r="684" spans="1:5" ht="12.75">
      <c r="A684" s="45"/>
      <c r="B684" s="46"/>
      <c r="C684" s="46"/>
      <c r="D684" s="46"/>
      <c r="E684" s="46"/>
    </row>
    <row r="685" spans="1:5" ht="12.75">
      <c r="A685" s="45"/>
      <c r="B685" s="46"/>
      <c r="C685" s="46"/>
      <c r="D685" s="46"/>
      <c r="E685" s="46"/>
    </row>
    <row r="686" spans="1:5" ht="12.75">
      <c r="A686" s="45"/>
      <c r="B686" s="46"/>
      <c r="C686" s="46"/>
      <c r="D686" s="46"/>
      <c r="E686" s="46"/>
    </row>
    <row r="687" spans="1:5" ht="12.75">
      <c r="A687" s="45"/>
      <c r="B687" s="46"/>
      <c r="C687" s="46"/>
      <c r="D687" s="46"/>
      <c r="E687" s="46"/>
    </row>
    <row r="688" spans="1:5" ht="12.75">
      <c r="A688" s="45"/>
      <c r="B688" s="46"/>
      <c r="C688" s="46"/>
      <c r="D688" s="46"/>
      <c r="E688" s="46"/>
    </row>
    <row r="689" spans="1:5" ht="12.75">
      <c r="A689" s="45"/>
      <c r="B689" s="46"/>
      <c r="C689" s="46"/>
      <c r="D689" s="46"/>
      <c r="E689" s="46"/>
    </row>
    <row r="690" spans="1:5" ht="12.75">
      <c r="A690" s="45"/>
      <c r="B690" s="46"/>
      <c r="C690" s="46"/>
      <c r="D690" s="46"/>
      <c r="E690" s="46"/>
    </row>
    <row r="691" spans="1:5" ht="12.75">
      <c r="A691" s="45"/>
      <c r="B691" s="46"/>
      <c r="C691" s="46"/>
      <c r="D691" s="46"/>
      <c r="E691" s="46"/>
    </row>
    <row r="692" spans="1:5" ht="12.75">
      <c r="A692" s="45"/>
      <c r="B692" s="46"/>
      <c r="C692" s="46"/>
      <c r="D692" s="46"/>
      <c r="E692" s="46"/>
    </row>
    <row r="693" spans="1:5" ht="12.75">
      <c r="A693" s="45"/>
      <c r="B693" s="46"/>
      <c r="C693" s="46"/>
      <c r="D693" s="46"/>
      <c r="E693" s="46"/>
    </row>
    <row r="694" spans="1:5" ht="12.75">
      <c r="A694" s="45"/>
      <c r="B694" s="46"/>
      <c r="C694" s="46"/>
      <c r="D694" s="46"/>
      <c r="E694" s="46"/>
    </row>
    <row r="695" spans="1:5" ht="12.75">
      <c r="A695" s="45"/>
      <c r="B695" s="46"/>
      <c r="C695" s="46"/>
      <c r="D695" s="46"/>
      <c r="E695" s="46"/>
    </row>
    <row r="696" spans="1:5" ht="12.75">
      <c r="A696" s="45"/>
      <c r="B696" s="46"/>
      <c r="C696" s="46"/>
      <c r="D696" s="46"/>
      <c r="E696" s="46"/>
    </row>
    <row r="697" spans="1:5" ht="12.75">
      <c r="A697" s="45"/>
      <c r="B697" s="46"/>
      <c r="C697" s="46"/>
      <c r="D697" s="46"/>
      <c r="E697" s="46"/>
    </row>
    <row r="698" spans="1:5" ht="12.75">
      <c r="A698" s="45"/>
      <c r="B698" s="46"/>
      <c r="C698" s="46"/>
      <c r="D698" s="46"/>
      <c r="E698" s="46"/>
    </row>
    <row r="699" spans="1:5" ht="12.75">
      <c r="A699" s="45"/>
      <c r="B699" s="46"/>
      <c r="C699" s="46"/>
      <c r="D699" s="46"/>
      <c r="E699" s="46"/>
    </row>
    <row r="700" spans="1:5" ht="12.75">
      <c r="A700" s="45"/>
      <c r="B700" s="46"/>
      <c r="C700" s="46"/>
      <c r="D700" s="46"/>
      <c r="E700" s="46"/>
    </row>
    <row r="701" spans="1:5" ht="12.75">
      <c r="A701" s="45"/>
      <c r="B701" s="46"/>
      <c r="C701" s="46"/>
      <c r="D701" s="46"/>
      <c r="E701" s="46"/>
    </row>
    <row r="702" spans="1:5" ht="12.75">
      <c r="A702" s="45"/>
      <c r="B702" s="46"/>
      <c r="C702" s="46"/>
      <c r="D702" s="46"/>
      <c r="E702" s="46"/>
    </row>
    <row r="703" spans="1:5" ht="12.75">
      <c r="A703" s="45"/>
      <c r="B703" s="46"/>
      <c r="C703" s="46"/>
      <c r="D703" s="46"/>
      <c r="E703" s="46"/>
    </row>
    <row r="704" spans="1:5" ht="12.75">
      <c r="A704" s="45"/>
      <c r="B704" s="46"/>
      <c r="C704" s="46"/>
      <c r="D704" s="46"/>
      <c r="E704" s="46"/>
    </row>
    <row r="705" spans="1:5" ht="12.75">
      <c r="A705" s="45"/>
      <c r="B705" s="46"/>
      <c r="C705" s="46"/>
      <c r="D705" s="46"/>
      <c r="E705" s="46"/>
    </row>
    <row r="706" spans="1:5" ht="12.75">
      <c r="A706" s="45"/>
      <c r="B706" s="46"/>
      <c r="C706" s="46"/>
      <c r="D706" s="46"/>
      <c r="E706" s="46"/>
    </row>
    <row r="707" spans="1:5" ht="12.75">
      <c r="A707" s="45"/>
      <c r="B707" s="46"/>
      <c r="C707" s="46"/>
      <c r="D707" s="46"/>
      <c r="E707" s="46"/>
    </row>
    <row r="708" spans="1:5" ht="12.75">
      <c r="A708" s="45"/>
      <c r="B708" s="46"/>
      <c r="C708" s="46"/>
      <c r="D708" s="46"/>
      <c r="E708" s="46"/>
    </row>
    <row r="709" spans="1:5" ht="12.75">
      <c r="A709" s="45"/>
      <c r="B709" s="46"/>
      <c r="C709" s="46"/>
      <c r="D709" s="46"/>
      <c r="E709" s="46"/>
    </row>
    <row r="710" spans="1:5" ht="12.75">
      <c r="A710" s="45"/>
      <c r="B710" s="46"/>
      <c r="C710" s="46"/>
      <c r="D710" s="46"/>
      <c r="E710" s="46"/>
    </row>
    <row r="711" spans="1:5" ht="12.75">
      <c r="A711" s="45"/>
      <c r="B711" s="46"/>
      <c r="C711" s="46"/>
      <c r="D711" s="46"/>
      <c r="E711" s="46"/>
    </row>
    <row r="712" spans="1:5" ht="12.75">
      <c r="A712" s="45"/>
      <c r="B712" s="46"/>
      <c r="C712" s="46"/>
      <c r="D712" s="46"/>
      <c r="E712" s="46"/>
    </row>
    <row r="713" spans="1:5" ht="12.75">
      <c r="A713" s="45"/>
      <c r="B713" s="46"/>
      <c r="C713" s="46"/>
      <c r="D713" s="46"/>
      <c r="E713" s="46"/>
    </row>
    <row r="714" spans="1:5" ht="12.75">
      <c r="A714" s="45"/>
      <c r="B714" s="46"/>
      <c r="C714" s="46"/>
      <c r="D714" s="46"/>
      <c r="E714" s="46"/>
    </row>
    <row r="715" spans="1:5" ht="12.75">
      <c r="A715" s="45"/>
      <c r="B715" s="46"/>
      <c r="C715" s="46"/>
      <c r="D715" s="46"/>
      <c r="E715" s="46"/>
    </row>
    <row r="716" spans="1:5" ht="12.75">
      <c r="A716" s="45"/>
      <c r="B716" s="46"/>
      <c r="C716" s="46"/>
      <c r="D716" s="46"/>
      <c r="E716" s="46"/>
    </row>
    <row r="717" spans="1:5" ht="12.75">
      <c r="A717" s="45"/>
      <c r="B717" s="46"/>
      <c r="C717" s="46"/>
      <c r="D717" s="46"/>
      <c r="E717" s="46"/>
    </row>
    <row r="718" spans="1:5" ht="12.75">
      <c r="A718" s="45"/>
      <c r="B718" s="46"/>
      <c r="C718" s="46"/>
      <c r="D718" s="46"/>
      <c r="E718" s="46"/>
    </row>
    <row r="719" spans="1:5" ht="12.75">
      <c r="A719" s="45"/>
      <c r="B719" s="46"/>
      <c r="C719" s="46"/>
      <c r="D719" s="46"/>
      <c r="E719" s="46"/>
    </row>
    <row r="720" spans="1:5" ht="12.75">
      <c r="A720" s="45"/>
      <c r="B720" s="46"/>
      <c r="C720" s="46"/>
      <c r="D720" s="46"/>
      <c r="E720" s="46"/>
    </row>
    <row r="721" spans="1:5" ht="12.75">
      <c r="A721" s="45"/>
      <c r="B721" s="46"/>
      <c r="C721" s="46"/>
      <c r="D721" s="46"/>
      <c r="E721" s="46"/>
    </row>
    <row r="722" spans="1:5" ht="12.75">
      <c r="A722" s="45"/>
      <c r="B722" s="46"/>
      <c r="C722" s="46"/>
      <c r="D722" s="46"/>
      <c r="E722" s="46"/>
    </row>
    <row r="723" spans="1:5" ht="12.75">
      <c r="A723" s="45"/>
      <c r="B723" s="46"/>
      <c r="C723" s="46"/>
      <c r="D723" s="46"/>
      <c r="E723" s="46"/>
    </row>
    <row r="724" spans="1:5" ht="12.75">
      <c r="A724" s="45"/>
      <c r="B724" s="46"/>
      <c r="C724" s="46"/>
      <c r="D724" s="46"/>
      <c r="E724" s="46"/>
    </row>
    <row r="725" spans="1:5" ht="12.75">
      <c r="A725" s="45"/>
      <c r="B725" s="46"/>
      <c r="C725" s="46"/>
      <c r="D725" s="46"/>
      <c r="E725" s="46"/>
    </row>
    <row r="726" spans="1:5" ht="12.75">
      <c r="A726" s="45"/>
      <c r="B726" s="46"/>
      <c r="C726" s="46"/>
      <c r="D726" s="46"/>
      <c r="E726" s="46"/>
    </row>
    <row r="727" spans="1:5" ht="12.75">
      <c r="A727" s="45"/>
      <c r="B727" s="46"/>
      <c r="C727" s="46"/>
      <c r="D727" s="46"/>
      <c r="E727" s="46"/>
    </row>
    <row r="728" spans="1:5" ht="12.75">
      <c r="A728" s="45"/>
      <c r="B728" s="46"/>
      <c r="C728" s="46"/>
      <c r="D728" s="46"/>
      <c r="E728" s="46"/>
    </row>
    <row r="729" spans="1:5" ht="12.75">
      <c r="A729" s="45"/>
      <c r="B729" s="46"/>
      <c r="C729" s="46"/>
      <c r="D729" s="46"/>
      <c r="E729" s="46"/>
    </row>
    <row r="730" spans="1:5" ht="12.75">
      <c r="A730" s="45"/>
      <c r="B730" s="46"/>
      <c r="C730" s="46"/>
      <c r="D730" s="46"/>
      <c r="E730" s="46"/>
    </row>
    <row r="731" spans="1:5" ht="12.75">
      <c r="A731" s="45"/>
      <c r="B731" s="46"/>
      <c r="C731" s="46"/>
      <c r="D731" s="46"/>
      <c r="E731" s="46"/>
    </row>
    <row r="732" spans="1:5" ht="12.75">
      <c r="A732" s="45"/>
      <c r="B732" s="46"/>
      <c r="C732" s="46"/>
      <c r="D732" s="46"/>
      <c r="E732" s="46"/>
    </row>
    <row r="733" spans="1:5" ht="12.75">
      <c r="A733" s="45"/>
      <c r="B733" s="46"/>
      <c r="C733" s="46"/>
      <c r="D733" s="46"/>
      <c r="E733" s="46"/>
    </row>
    <row r="734" spans="1:5" ht="12.75">
      <c r="A734" s="45"/>
      <c r="B734" s="46"/>
      <c r="C734" s="46"/>
      <c r="D734" s="46"/>
      <c r="E734" s="46"/>
    </row>
    <row r="735" spans="1:5" ht="12.75">
      <c r="A735" s="45"/>
      <c r="B735" s="46"/>
      <c r="C735" s="46"/>
      <c r="D735" s="46"/>
      <c r="E735" s="46"/>
    </row>
    <row r="736" spans="1:5" ht="12.75">
      <c r="A736" s="45"/>
      <c r="B736" s="46"/>
      <c r="C736" s="46"/>
      <c r="D736" s="46"/>
      <c r="E736" s="46"/>
    </row>
    <row r="737" spans="1:5" ht="12.75">
      <c r="A737" s="45"/>
      <c r="B737" s="46"/>
      <c r="C737" s="46"/>
      <c r="D737" s="46"/>
      <c r="E737" s="46"/>
    </row>
    <row r="738" spans="1:5" ht="12.75">
      <c r="A738" s="45"/>
      <c r="B738" s="46"/>
      <c r="C738" s="46"/>
      <c r="D738" s="46"/>
      <c r="E738" s="46"/>
    </row>
    <row r="739" spans="1:5" ht="12.75">
      <c r="A739" s="45"/>
      <c r="B739" s="46"/>
      <c r="C739" s="46"/>
      <c r="D739" s="46"/>
      <c r="E739" s="46"/>
    </row>
    <row r="740" spans="1:5" ht="12.75">
      <c r="A740" s="45"/>
      <c r="B740" s="46"/>
      <c r="C740" s="46"/>
      <c r="D740" s="46"/>
      <c r="E740" s="46"/>
    </row>
    <row r="741" spans="1:5" ht="12.75">
      <c r="A741" s="45"/>
      <c r="B741" s="46"/>
      <c r="C741" s="46"/>
      <c r="D741" s="46"/>
      <c r="E741" s="46"/>
    </row>
    <row r="742" spans="1:5" ht="12.75">
      <c r="A742" s="45"/>
      <c r="B742" s="46"/>
      <c r="C742" s="46"/>
      <c r="D742" s="46"/>
      <c r="E742" s="46"/>
    </row>
    <row r="743" spans="1:5" ht="12.75">
      <c r="A743" s="45"/>
      <c r="B743" s="46"/>
      <c r="C743" s="46"/>
      <c r="D743" s="46"/>
      <c r="E743" s="46"/>
    </row>
    <row r="744" spans="1:5" ht="12.75">
      <c r="A744" s="45"/>
      <c r="B744" s="46"/>
      <c r="C744" s="46"/>
      <c r="D744" s="46"/>
      <c r="E744" s="46"/>
    </row>
    <row r="745" spans="1:5" ht="12.75">
      <c r="A745" s="45"/>
      <c r="B745" s="46"/>
      <c r="C745" s="46"/>
      <c r="D745" s="46"/>
      <c r="E745" s="46"/>
    </row>
    <row r="746" spans="1:5" ht="12.75">
      <c r="A746" s="45"/>
      <c r="B746" s="46"/>
      <c r="C746" s="46"/>
      <c r="D746" s="46"/>
      <c r="E746" s="46"/>
    </row>
    <row r="747" spans="1:5" ht="12.75">
      <c r="A747" s="45"/>
      <c r="B747" s="46"/>
      <c r="C747" s="46"/>
      <c r="D747" s="46"/>
      <c r="E747" s="46"/>
    </row>
    <row r="748" spans="1:5" ht="12.75">
      <c r="A748" s="45"/>
      <c r="B748" s="46"/>
      <c r="C748" s="46"/>
      <c r="D748" s="46"/>
      <c r="E748" s="46"/>
    </row>
    <row r="749" spans="1:5" ht="12.75">
      <c r="A749" s="45"/>
      <c r="B749" s="46"/>
      <c r="C749" s="46"/>
      <c r="D749" s="46"/>
      <c r="E749" s="46"/>
    </row>
    <row r="750" spans="1:5" ht="12.75">
      <c r="A750" s="45"/>
      <c r="B750" s="46"/>
      <c r="C750" s="46"/>
      <c r="D750" s="46"/>
      <c r="E750" s="46"/>
    </row>
    <row r="751" spans="1:5" ht="12.75">
      <c r="A751" s="45"/>
      <c r="B751" s="46"/>
      <c r="C751" s="46"/>
      <c r="D751" s="46"/>
      <c r="E751" s="46"/>
    </row>
    <row r="752" spans="1:5" ht="12.75">
      <c r="A752" s="45"/>
      <c r="B752" s="46"/>
      <c r="C752" s="46"/>
      <c r="D752" s="46"/>
      <c r="E752" s="46"/>
    </row>
    <row r="753" spans="1:5" ht="12.75">
      <c r="A753" s="45"/>
      <c r="B753" s="46"/>
      <c r="C753" s="46"/>
      <c r="D753" s="46"/>
      <c r="E753" s="46"/>
    </row>
    <row r="754" spans="1:5" ht="12.75">
      <c r="A754" s="45"/>
      <c r="B754" s="46"/>
      <c r="C754" s="46"/>
      <c r="D754" s="46"/>
      <c r="E754" s="46"/>
    </row>
    <row r="755" spans="1:5" ht="12.75">
      <c r="A755" s="45"/>
      <c r="B755" s="46"/>
      <c r="C755" s="46"/>
      <c r="D755" s="46"/>
      <c r="E755" s="46"/>
    </row>
    <row r="756" spans="1:5" ht="12.75">
      <c r="A756" s="45"/>
      <c r="B756" s="46"/>
      <c r="C756" s="46"/>
      <c r="D756" s="46"/>
      <c r="E756" s="46"/>
    </row>
    <row r="757" spans="1:5" ht="12.75">
      <c r="A757" s="45"/>
      <c r="B757" s="46"/>
      <c r="C757" s="46"/>
      <c r="D757" s="46"/>
      <c r="E757" s="46"/>
    </row>
    <row r="758" spans="1:5" ht="12.75">
      <c r="A758" s="45"/>
      <c r="B758" s="46"/>
      <c r="C758" s="46"/>
      <c r="D758" s="46"/>
      <c r="E758" s="46"/>
    </row>
    <row r="759" spans="1:5" ht="12.75">
      <c r="A759" s="45"/>
      <c r="B759" s="46"/>
      <c r="C759" s="46"/>
      <c r="D759" s="46"/>
      <c r="E759" s="46"/>
    </row>
    <row r="760" spans="1:5" ht="12.75">
      <c r="A760" s="45"/>
      <c r="B760" s="46"/>
      <c r="C760" s="46"/>
      <c r="D760" s="46"/>
      <c r="E760" s="46"/>
    </row>
    <row r="761" spans="1:5" ht="12.75">
      <c r="A761" s="45"/>
      <c r="B761" s="46"/>
      <c r="C761" s="46"/>
      <c r="D761" s="46"/>
      <c r="E761" s="46"/>
    </row>
    <row r="762" spans="1:5" ht="12.75">
      <c r="A762" s="45"/>
      <c r="B762" s="46"/>
      <c r="C762" s="46"/>
      <c r="D762" s="46"/>
      <c r="E762" s="46"/>
    </row>
    <row r="763" spans="1:5" ht="12.75">
      <c r="A763" s="45"/>
      <c r="B763" s="46"/>
      <c r="C763" s="46"/>
      <c r="D763" s="46"/>
      <c r="E763" s="46"/>
    </row>
    <row r="764" spans="1:5" ht="12.75">
      <c r="A764" s="45"/>
      <c r="B764" s="46"/>
      <c r="C764" s="46"/>
      <c r="D764" s="46"/>
      <c r="E764" s="46"/>
    </row>
    <row r="765" spans="1:5" ht="12.75">
      <c r="A765" s="45"/>
      <c r="B765" s="46"/>
      <c r="C765" s="46"/>
      <c r="D765" s="46"/>
      <c r="E765" s="46"/>
    </row>
    <row r="766" spans="1:5" ht="12.75">
      <c r="A766" s="45"/>
      <c r="B766" s="46"/>
      <c r="C766" s="46"/>
      <c r="D766" s="46"/>
      <c r="E766" s="46"/>
    </row>
    <row r="767" spans="1:5" ht="12.75">
      <c r="A767" s="45"/>
      <c r="B767" s="46"/>
      <c r="C767" s="46"/>
      <c r="D767" s="46"/>
      <c r="E767" s="46"/>
    </row>
    <row r="768" spans="1:5" ht="12.75">
      <c r="A768" s="45"/>
      <c r="B768" s="46"/>
      <c r="C768" s="46"/>
      <c r="D768" s="46"/>
      <c r="E768" s="46"/>
    </row>
    <row r="769" spans="1:5" ht="12.75">
      <c r="A769" s="45"/>
      <c r="B769" s="46"/>
      <c r="C769" s="46"/>
      <c r="D769" s="46"/>
      <c r="E769" s="46"/>
    </row>
    <row r="770" spans="1:5" ht="12.75">
      <c r="A770" s="45"/>
      <c r="B770" s="46"/>
      <c r="C770" s="46"/>
      <c r="D770" s="46"/>
      <c r="E770" s="46"/>
    </row>
    <row r="771" spans="1:5" ht="12.75">
      <c r="A771" s="45"/>
      <c r="B771" s="46"/>
      <c r="C771" s="46"/>
      <c r="D771" s="46"/>
      <c r="E771" s="46"/>
    </row>
    <row r="772" spans="1:5" ht="12.75">
      <c r="A772" s="45"/>
      <c r="B772" s="46"/>
      <c r="C772" s="46"/>
      <c r="D772" s="46"/>
      <c r="E772" s="46"/>
    </row>
    <row r="773" spans="1:5" ht="12.75">
      <c r="A773" s="45"/>
      <c r="B773" s="46"/>
      <c r="C773" s="46"/>
      <c r="D773" s="46"/>
      <c r="E773" s="46"/>
    </row>
    <row r="774" spans="1:5" ht="12.75">
      <c r="A774" s="45"/>
      <c r="B774" s="46"/>
      <c r="C774" s="46"/>
      <c r="D774" s="46"/>
      <c r="E774" s="46"/>
    </row>
    <row r="775" spans="1:5" ht="12.75">
      <c r="A775" s="45"/>
      <c r="B775" s="46"/>
      <c r="C775" s="46"/>
      <c r="D775" s="46"/>
      <c r="E775" s="46"/>
    </row>
    <row r="776" spans="1:5" ht="12.75">
      <c r="A776" s="45"/>
      <c r="B776" s="46"/>
      <c r="C776" s="46"/>
      <c r="D776" s="46"/>
      <c r="E776" s="46"/>
    </row>
    <row r="777" spans="1:5" ht="12.75">
      <c r="A777" s="45"/>
      <c r="B777" s="46"/>
      <c r="C777" s="46"/>
      <c r="D777" s="46"/>
      <c r="E777" s="46"/>
    </row>
    <row r="778" spans="1:5" ht="12.75">
      <c r="A778" s="45"/>
      <c r="B778" s="46"/>
      <c r="C778" s="46"/>
      <c r="D778" s="46"/>
      <c r="E778" s="46"/>
    </row>
    <row r="779" spans="1:5" ht="12.75">
      <c r="A779" s="45"/>
      <c r="B779" s="46"/>
      <c r="C779" s="46"/>
      <c r="D779" s="46"/>
      <c r="E779" s="46"/>
    </row>
    <row r="780" spans="1:5" ht="12.75">
      <c r="A780" s="45"/>
      <c r="B780" s="46"/>
      <c r="C780" s="46"/>
      <c r="D780" s="46"/>
      <c r="E780" s="46"/>
    </row>
    <row r="781" spans="1:5" ht="12.75">
      <c r="A781" s="45"/>
      <c r="B781" s="46"/>
      <c r="C781" s="46"/>
      <c r="D781" s="46"/>
      <c r="E781" s="46"/>
    </row>
    <row r="782" spans="1:5" ht="12.75">
      <c r="A782" s="45"/>
      <c r="B782" s="46"/>
      <c r="C782" s="46"/>
      <c r="D782" s="46"/>
      <c r="E782" s="46"/>
    </row>
    <row r="783" spans="1:5" ht="12.75">
      <c r="A783" s="45"/>
      <c r="B783" s="46"/>
      <c r="C783" s="46"/>
      <c r="D783" s="46"/>
      <c r="E783" s="46"/>
    </row>
    <row r="784" spans="1:5" ht="12.75">
      <c r="A784" s="45"/>
      <c r="B784" s="46"/>
      <c r="C784" s="46"/>
      <c r="D784" s="46"/>
      <c r="E784" s="46"/>
    </row>
    <row r="785" spans="1:5" ht="12.75">
      <c r="A785" s="45"/>
      <c r="B785" s="46"/>
      <c r="C785" s="46"/>
      <c r="D785" s="46"/>
      <c r="E785" s="46"/>
    </row>
    <row r="786" spans="1:5" ht="12.75">
      <c r="A786" s="45"/>
      <c r="B786" s="46"/>
      <c r="C786" s="46"/>
      <c r="D786" s="46"/>
      <c r="E786" s="46"/>
    </row>
    <row r="787" spans="1:5" ht="12.75">
      <c r="A787" s="45"/>
      <c r="B787" s="46"/>
      <c r="C787" s="46"/>
      <c r="D787" s="46"/>
      <c r="E787" s="46"/>
    </row>
    <row r="788" spans="1:5" ht="12.75">
      <c r="A788" s="45"/>
      <c r="B788" s="46"/>
      <c r="C788" s="46"/>
      <c r="D788" s="46"/>
      <c r="E788" s="46"/>
    </row>
    <row r="789" spans="1:5" ht="12.75">
      <c r="A789" s="45"/>
      <c r="B789" s="46"/>
      <c r="C789" s="46"/>
      <c r="D789" s="46"/>
      <c r="E789" s="46"/>
    </row>
    <row r="790" spans="1:5" ht="12.75">
      <c r="A790" s="45"/>
      <c r="B790" s="46"/>
      <c r="C790" s="46"/>
      <c r="D790" s="46"/>
      <c r="E790" s="46"/>
    </row>
    <row r="791" spans="1:5" ht="12.75">
      <c r="A791" s="45"/>
      <c r="B791" s="46"/>
      <c r="C791" s="46"/>
      <c r="D791" s="46"/>
      <c r="E791" s="46"/>
    </row>
    <row r="792" spans="1:5" ht="12.75">
      <c r="A792" s="45"/>
      <c r="B792" s="46"/>
      <c r="C792" s="46"/>
      <c r="D792" s="46"/>
      <c r="E792" s="46"/>
    </row>
    <row r="793" spans="1:5" ht="12.75">
      <c r="A793" s="45"/>
      <c r="B793" s="46"/>
      <c r="C793" s="46"/>
      <c r="D793" s="46"/>
      <c r="E793" s="46"/>
    </row>
    <row r="794" spans="1:5" ht="12.75">
      <c r="A794" s="45"/>
      <c r="B794" s="46"/>
      <c r="C794" s="46"/>
      <c r="D794" s="46"/>
      <c r="E794" s="46"/>
    </row>
    <row r="795" spans="1:5" ht="12.75">
      <c r="A795" s="45"/>
      <c r="B795" s="46"/>
      <c r="C795" s="46"/>
      <c r="D795" s="46"/>
      <c r="E795" s="46"/>
    </row>
    <row r="796" spans="1:5" ht="12.75">
      <c r="A796" s="45"/>
      <c r="B796" s="46"/>
      <c r="C796" s="46"/>
      <c r="D796" s="46"/>
      <c r="E796" s="46"/>
    </row>
    <row r="797" spans="1:5" ht="12.75">
      <c r="A797" s="45"/>
      <c r="B797" s="46"/>
      <c r="C797" s="46"/>
      <c r="D797" s="46"/>
      <c r="E797" s="46"/>
    </row>
    <row r="798" spans="1:5" ht="12.75">
      <c r="A798" s="45"/>
      <c r="B798" s="46"/>
      <c r="C798" s="46"/>
      <c r="D798" s="46"/>
      <c r="E798" s="46"/>
    </row>
    <row r="799" spans="1:5" ht="12.75">
      <c r="A799" s="45"/>
      <c r="B799" s="46"/>
      <c r="C799" s="46"/>
      <c r="D799" s="46"/>
      <c r="E799" s="46"/>
    </row>
    <row r="800" spans="1:5" ht="12.75">
      <c r="A800" s="45"/>
      <c r="B800" s="46"/>
      <c r="C800" s="46"/>
      <c r="D800" s="46"/>
      <c r="E800" s="46"/>
    </row>
    <row r="801" spans="1:5" ht="12.75">
      <c r="A801" s="45"/>
      <c r="B801" s="46"/>
      <c r="C801" s="46"/>
      <c r="D801" s="46"/>
      <c r="E801" s="46"/>
    </row>
    <row r="802" spans="1:5" ht="12.75">
      <c r="A802" s="45"/>
      <c r="B802" s="46"/>
      <c r="C802" s="46"/>
      <c r="D802" s="46"/>
      <c r="E802" s="46"/>
    </row>
    <row r="803" spans="1:5" ht="12.75">
      <c r="A803" s="45"/>
      <c r="B803" s="46"/>
      <c r="C803" s="46"/>
      <c r="D803" s="46"/>
      <c r="E803" s="46"/>
    </row>
    <row r="804" spans="1:5" ht="12.75">
      <c r="A804" s="45"/>
      <c r="B804" s="46"/>
      <c r="C804" s="46"/>
      <c r="D804" s="46"/>
      <c r="E804" s="46"/>
    </row>
    <row r="805" spans="1:5" ht="12.75">
      <c r="A805" s="45"/>
      <c r="B805" s="46"/>
      <c r="C805" s="46"/>
      <c r="D805" s="46"/>
      <c r="E805" s="46"/>
    </row>
    <row r="806" spans="1:5" ht="12.75">
      <c r="A806" s="45"/>
      <c r="B806" s="46"/>
      <c r="C806" s="46"/>
      <c r="D806" s="46"/>
      <c r="E806" s="46"/>
    </row>
    <row r="807" spans="1:5" ht="12.75">
      <c r="A807" s="45"/>
      <c r="B807" s="46"/>
      <c r="C807" s="46"/>
      <c r="D807" s="46"/>
      <c r="E807" s="46"/>
    </row>
    <row r="808" spans="1:5" ht="12.75">
      <c r="A808" s="45"/>
      <c r="B808" s="46"/>
      <c r="C808" s="46"/>
      <c r="D808" s="46"/>
      <c r="E808" s="46"/>
    </row>
    <row r="809" spans="1:5" ht="12.75">
      <c r="A809" s="45"/>
      <c r="B809" s="46"/>
      <c r="C809" s="46"/>
      <c r="D809" s="46"/>
      <c r="E809" s="46"/>
    </row>
    <row r="810" spans="1:5" ht="12.75">
      <c r="A810" s="45"/>
      <c r="B810" s="46"/>
      <c r="C810" s="46"/>
      <c r="D810" s="46"/>
      <c r="E810" s="46"/>
    </row>
    <row r="811" spans="1:5" ht="12.75">
      <c r="A811" s="45"/>
      <c r="B811" s="46"/>
      <c r="C811" s="46"/>
      <c r="D811" s="46"/>
      <c r="E811" s="46"/>
    </row>
    <row r="812" spans="1:5" ht="12.75">
      <c r="A812" s="45"/>
      <c r="B812" s="46"/>
      <c r="C812" s="46"/>
      <c r="D812" s="46"/>
      <c r="E812" s="46"/>
    </row>
    <row r="813" spans="1:5" ht="12.75">
      <c r="A813" s="45"/>
      <c r="B813" s="46"/>
      <c r="C813" s="46"/>
      <c r="D813" s="46"/>
      <c r="E813" s="46"/>
    </row>
    <row r="814" spans="1:5" ht="12.75">
      <c r="A814" s="45"/>
      <c r="B814" s="46"/>
      <c r="C814" s="46"/>
      <c r="D814" s="46"/>
      <c r="E814" s="46"/>
    </row>
    <row r="815" spans="1:5" ht="12.75">
      <c r="A815" s="45"/>
      <c r="B815" s="46"/>
      <c r="C815" s="46"/>
      <c r="D815" s="46"/>
      <c r="E815" s="46"/>
    </row>
    <row r="816" spans="1:5" ht="12.75">
      <c r="A816" s="45"/>
      <c r="B816" s="46"/>
      <c r="C816" s="46"/>
      <c r="D816" s="46"/>
      <c r="E816" s="46"/>
    </row>
    <row r="817" spans="1:5" ht="12.75">
      <c r="A817" s="45"/>
      <c r="B817" s="46"/>
      <c r="C817" s="46"/>
      <c r="D817" s="46"/>
      <c r="E817" s="46"/>
    </row>
    <row r="818" spans="1:5" ht="12.75">
      <c r="A818" s="45"/>
      <c r="B818" s="46"/>
      <c r="C818" s="46"/>
      <c r="D818" s="46"/>
      <c r="E818" s="46"/>
    </row>
    <row r="819" spans="1:5" ht="12.75">
      <c r="A819" s="45"/>
      <c r="B819" s="46"/>
      <c r="C819" s="46"/>
      <c r="D819" s="46"/>
      <c r="E819" s="46"/>
    </row>
    <row r="820" spans="1:5" ht="12.75">
      <c r="A820" s="45"/>
      <c r="B820" s="46"/>
      <c r="C820" s="46"/>
      <c r="D820" s="46"/>
      <c r="E820" s="46"/>
    </row>
    <row r="821" spans="1:5" ht="12.75">
      <c r="A821" s="45"/>
      <c r="B821" s="46"/>
      <c r="C821" s="46"/>
      <c r="D821" s="46"/>
      <c r="E821" s="46"/>
    </row>
    <row r="822" spans="1:5" ht="12.75">
      <c r="A822" s="45"/>
      <c r="B822" s="46"/>
      <c r="C822" s="46"/>
      <c r="D822" s="46"/>
      <c r="E822" s="46"/>
    </row>
    <row r="823" spans="1:5" ht="12.75">
      <c r="A823" s="45"/>
      <c r="B823" s="46"/>
      <c r="C823" s="46"/>
      <c r="D823" s="46"/>
      <c r="E823" s="46"/>
    </row>
    <row r="824" spans="1:5" ht="12.75">
      <c r="A824" s="45"/>
      <c r="B824" s="46"/>
      <c r="C824" s="46"/>
      <c r="D824" s="46"/>
      <c r="E824" s="46"/>
    </row>
    <row r="825" spans="1:5" ht="12.75">
      <c r="A825" s="45"/>
      <c r="B825" s="46"/>
      <c r="C825" s="46"/>
      <c r="D825" s="46"/>
      <c r="E825" s="46"/>
    </row>
    <row r="826" spans="1:5" ht="12.75">
      <c r="A826" s="45"/>
      <c r="B826" s="46"/>
      <c r="C826" s="46"/>
      <c r="D826" s="46"/>
      <c r="E826" s="46"/>
    </row>
    <row r="827" spans="1:5" ht="12.75">
      <c r="A827" s="45"/>
      <c r="B827" s="46"/>
      <c r="C827" s="46"/>
      <c r="D827" s="46"/>
      <c r="E827" s="46"/>
    </row>
    <row r="828" spans="1:5" ht="12.75">
      <c r="A828" s="45"/>
      <c r="B828" s="46"/>
      <c r="C828" s="46"/>
      <c r="D828" s="46"/>
      <c r="E828" s="46"/>
    </row>
    <row r="829" spans="1:5" ht="12.75">
      <c r="A829" s="45"/>
      <c r="B829" s="46"/>
      <c r="C829" s="46"/>
      <c r="D829" s="46"/>
      <c r="E829" s="46"/>
    </row>
    <row r="830" spans="1:5" ht="12.75">
      <c r="A830" s="45"/>
      <c r="B830" s="46"/>
      <c r="C830" s="46"/>
      <c r="D830" s="46"/>
      <c r="E830" s="46"/>
    </row>
    <row r="831" spans="1:5" ht="12.75">
      <c r="A831" s="45"/>
      <c r="B831" s="46"/>
      <c r="C831" s="46"/>
      <c r="D831" s="46"/>
      <c r="E831" s="46"/>
    </row>
    <row r="832" spans="1:5" ht="12.75">
      <c r="A832" s="45"/>
      <c r="B832" s="46"/>
      <c r="C832" s="46"/>
      <c r="D832" s="46"/>
      <c r="E832" s="46"/>
    </row>
    <row r="833" spans="1:5" ht="12.75">
      <c r="A833" s="45"/>
      <c r="B833" s="46"/>
      <c r="C833" s="46"/>
      <c r="D833" s="46"/>
      <c r="E833" s="46"/>
    </row>
    <row r="834" spans="1:5" ht="12.75">
      <c r="A834" s="45"/>
      <c r="B834" s="46"/>
      <c r="C834" s="46"/>
      <c r="D834" s="46"/>
      <c r="E834" s="46"/>
    </row>
    <row r="835" spans="1:5" ht="12.75">
      <c r="A835" s="45"/>
      <c r="B835" s="46"/>
      <c r="C835" s="46"/>
      <c r="D835" s="46"/>
      <c r="E835" s="46"/>
    </row>
    <row r="836" spans="1:5" ht="12.75">
      <c r="A836" s="45"/>
      <c r="B836" s="46"/>
      <c r="C836" s="46"/>
      <c r="D836" s="46"/>
      <c r="E836" s="46"/>
    </row>
    <row r="837" spans="1:5" ht="12.75">
      <c r="A837" s="45"/>
      <c r="B837" s="46"/>
      <c r="C837" s="46"/>
      <c r="D837" s="46"/>
      <c r="E837" s="46"/>
    </row>
    <row r="838" spans="1:5" ht="12.75">
      <c r="A838" s="45"/>
      <c r="B838" s="46"/>
      <c r="C838" s="46"/>
      <c r="D838" s="46"/>
      <c r="E838" s="46"/>
    </row>
    <row r="839" spans="1:5" ht="12.75">
      <c r="A839" s="45"/>
      <c r="B839" s="46"/>
      <c r="C839" s="46"/>
      <c r="D839" s="46"/>
      <c r="E839" s="46"/>
    </row>
    <row r="840" spans="1:5" ht="12.75">
      <c r="A840" s="45"/>
      <c r="B840" s="46"/>
      <c r="C840" s="46"/>
      <c r="D840" s="46"/>
      <c r="E840" s="46"/>
    </row>
    <row r="841" spans="1:5" ht="12.75">
      <c r="A841" s="45"/>
      <c r="B841" s="46"/>
      <c r="C841" s="46"/>
      <c r="D841" s="46"/>
      <c r="E841" s="46"/>
    </row>
    <row r="842" spans="1:5" ht="12.75">
      <c r="A842" s="45"/>
      <c r="B842" s="46"/>
      <c r="C842" s="46"/>
      <c r="D842" s="46"/>
      <c r="E842" s="46"/>
    </row>
    <row r="843" spans="1:5" ht="12.75">
      <c r="A843" s="45"/>
      <c r="B843" s="46"/>
      <c r="C843" s="46"/>
      <c r="D843" s="46"/>
      <c r="E843" s="46"/>
    </row>
    <row r="844" spans="1:5" ht="12.75">
      <c r="A844" s="45"/>
      <c r="B844" s="46"/>
      <c r="C844" s="46"/>
      <c r="D844" s="46"/>
      <c r="E844" s="46"/>
    </row>
    <row r="845" spans="1:5" ht="12.75">
      <c r="A845" s="45"/>
      <c r="B845" s="46"/>
      <c r="C845" s="46"/>
      <c r="D845" s="46"/>
      <c r="E845" s="46"/>
    </row>
    <row r="846" spans="1:5" ht="12.75">
      <c r="A846" s="45"/>
      <c r="B846" s="46"/>
      <c r="C846" s="46"/>
      <c r="D846" s="46"/>
      <c r="E846" s="46"/>
    </row>
    <row r="847" spans="1:5" ht="12.75">
      <c r="A847" s="45"/>
      <c r="B847" s="46"/>
      <c r="C847" s="46"/>
      <c r="D847" s="46"/>
      <c r="E847" s="46"/>
    </row>
    <row r="848" spans="1:5" ht="12.75">
      <c r="A848" s="45"/>
      <c r="B848" s="46"/>
      <c r="C848" s="46"/>
      <c r="D848" s="46"/>
      <c r="E848" s="46"/>
    </row>
    <row r="849" spans="1:5" ht="12.75">
      <c r="A849" s="45"/>
      <c r="B849" s="46"/>
      <c r="C849" s="46"/>
      <c r="D849" s="46"/>
      <c r="E849" s="46"/>
    </row>
    <row r="850" spans="1:5" ht="12.75">
      <c r="A850" s="45"/>
      <c r="B850" s="46"/>
      <c r="C850" s="46"/>
      <c r="D850" s="46"/>
      <c r="E850" s="46"/>
    </row>
    <row r="851" spans="1:5" ht="12.75">
      <c r="A851" s="45"/>
      <c r="B851" s="46"/>
      <c r="C851" s="46"/>
      <c r="D851" s="46"/>
      <c r="E851" s="46"/>
    </row>
    <row r="852" spans="1:5" ht="12.75">
      <c r="A852" s="45"/>
      <c r="B852" s="46"/>
      <c r="C852" s="46"/>
      <c r="D852" s="46"/>
      <c r="E852" s="46"/>
    </row>
    <row r="853" spans="1:5" ht="12.75">
      <c r="A853" s="45"/>
      <c r="B853" s="46"/>
      <c r="C853" s="46"/>
      <c r="D853" s="46"/>
      <c r="E853" s="46"/>
    </row>
    <row r="854" spans="1:5" ht="12.75">
      <c r="A854" s="45"/>
      <c r="B854" s="46"/>
      <c r="C854" s="46"/>
      <c r="D854" s="46"/>
      <c r="E854" s="46"/>
    </row>
    <row r="855" spans="1:5" ht="12.75">
      <c r="A855" s="45"/>
      <c r="B855" s="46"/>
      <c r="C855" s="46"/>
      <c r="D855" s="46"/>
      <c r="E855" s="46"/>
    </row>
    <row r="856" spans="1:5" ht="12.75">
      <c r="A856" s="45"/>
      <c r="B856" s="46"/>
      <c r="C856" s="46"/>
      <c r="D856" s="46"/>
      <c r="E856" s="46"/>
    </row>
    <row r="857" spans="1:5" ht="12.75">
      <c r="A857" s="45"/>
      <c r="B857" s="46"/>
      <c r="C857" s="46"/>
      <c r="D857" s="46"/>
      <c r="E857" s="46"/>
    </row>
    <row r="858" spans="1:5" ht="12.75">
      <c r="A858" s="45"/>
      <c r="B858" s="46"/>
      <c r="C858" s="46"/>
      <c r="D858" s="46"/>
      <c r="E858" s="46"/>
    </row>
    <row r="859" spans="1:5" ht="12.75">
      <c r="A859" s="45"/>
      <c r="B859" s="46"/>
      <c r="C859" s="46"/>
      <c r="D859" s="46"/>
      <c r="E859" s="46"/>
    </row>
    <row r="860" spans="1:5" ht="12.75">
      <c r="A860" s="45"/>
      <c r="B860" s="46"/>
      <c r="C860" s="46"/>
      <c r="D860" s="46"/>
      <c r="E860" s="46"/>
    </row>
    <row r="861" spans="1:5" ht="12.75">
      <c r="A861" s="45"/>
      <c r="B861" s="46"/>
      <c r="C861" s="46"/>
      <c r="D861" s="46"/>
      <c r="E861" s="46"/>
    </row>
    <row r="862" spans="1:5" ht="12.75">
      <c r="A862" s="45"/>
      <c r="B862" s="46"/>
      <c r="C862" s="46"/>
      <c r="D862" s="46"/>
      <c r="E862" s="46"/>
    </row>
    <row r="863" spans="1:5" ht="12.75">
      <c r="A863" s="45"/>
      <c r="B863" s="46"/>
      <c r="C863" s="46"/>
      <c r="D863" s="46"/>
      <c r="E863" s="46"/>
    </row>
    <row r="864" spans="1:5" ht="12.75">
      <c r="A864" s="45"/>
      <c r="B864" s="46"/>
      <c r="C864" s="46"/>
      <c r="D864" s="46"/>
      <c r="E864" s="46"/>
    </row>
    <row r="865" spans="1:5" ht="12.75">
      <c r="A865" s="45"/>
      <c r="B865" s="46"/>
      <c r="C865" s="46"/>
      <c r="D865" s="46"/>
      <c r="E865" s="46"/>
    </row>
    <row r="866" spans="1:5" ht="12.75">
      <c r="A866" s="45"/>
      <c r="B866" s="46"/>
      <c r="C866" s="46"/>
      <c r="D866" s="46"/>
      <c r="E866" s="46"/>
    </row>
    <row r="867" spans="1:5" ht="12.75">
      <c r="A867" s="45"/>
      <c r="B867" s="46"/>
      <c r="C867" s="46"/>
      <c r="D867" s="46"/>
      <c r="E867" s="46"/>
    </row>
    <row r="868" spans="1:5" ht="12.75">
      <c r="A868" s="45"/>
      <c r="B868" s="46"/>
      <c r="C868" s="46"/>
      <c r="D868" s="46"/>
      <c r="E868" s="46"/>
    </row>
    <row r="869" spans="1:5" ht="12.75">
      <c r="A869" s="45"/>
      <c r="B869" s="46"/>
      <c r="C869" s="46"/>
      <c r="D869" s="46"/>
      <c r="E869" s="46"/>
    </row>
    <row r="870" spans="1:5" ht="12.75">
      <c r="A870" s="45"/>
      <c r="B870" s="46"/>
      <c r="C870" s="46"/>
      <c r="D870" s="46"/>
      <c r="E870" s="46"/>
    </row>
    <row r="871" spans="1:5" ht="12.75">
      <c r="A871" s="45"/>
      <c r="B871" s="46"/>
      <c r="C871" s="46"/>
      <c r="D871" s="46"/>
      <c r="E871" s="46"/>
    </row>
    <row r="872" spans="1:5" ht="12.75">
      <c r="A872" s="45"/>
      <c r="B872" s="46"/>
      <c r="C872" s="46"/>
      <c r="D872" s="46"/>
      <c r="E872" s="46"/>
    </row>
    <row r="873" spans="1:5" ht="12.75">
      <c r="A873" s="45"/>
      <c r="B873" s="46"/>
      <c r="C873" s="46"/>
      <c r="D873" s="46"/>
      <c r="E873" s="46"/>
    </row>
    <row r="874" spans="1:5" ht="12.75">
      <c r="A874" s="45"/>
      <c r="B874" s="46"/>
      <c r="C874" s="46"/>
      <c r="D874" s="46"/>
      <c r="E874" s="46"/>
    </row>
    <row r="875" spans="1:5" ht="12.75">
      <c r="A875" s="45"/>
      <c r="B875" s="46"/>
      <c r="C875" s="46"/>
      <c r="D875" s="46"/>
      <c r="E875" s="46"/>
    </row>
    <row r="876" spans="1:5" ht="12.75">
      <c r="A876" s="45"/>
      <c r="B876" s="46"/>
      <c r="C876" s="46"/>
      <c r="D876" s="46"/>
      <c r="E876" s="46"/>
    </row>
    <row r="877" spans="1:5" ht="12.75">
      <c r="A877" s="45"/>
      <c r="B877" s="46"/>
      <c r="C877" s="46"/>
      <c r="D877" s="46"/>
      <c r="E877" s="46"/>
    </row>
    <row r="878" spans="1:5" ht="12.75">
      <c r="A878" s="45"/>
      <c r="B878" s="46"/>
      <c r="C878" s="46"/>
      <c r="D878" s="46"/>
      <c r="E878" s="46"/>
    </row>
    <row r="879" spans="1:5" ht="12.75">
      <c r="A879" s="45"/>
      <c r="B879" s="46"/>
      <c r="C879" s="46"/>
      <c r="D879" s="46"/>
      <c r="E879" s="46"/>
    </row>
    <row r="880" spans="1:5" ht="12.75">
      <c r="A880" s="45"/>
      <c r="B880" s="46"/>
      <c r="C880" s="46"/>
      <c r="D880" s="46"/>
      <c r="E880" s="46"/>
    </row>
    <row r="881" spans="1:5" ht="12.75">
      <c r="A881" s="45"/>
      <c r="B881" s="46"/>
      <c r="C881" s="46"/>
      <c r="D881" s="46"/>
      <c r="E881" s="46"/>
    </row>
    <row r="882" spans="1:5" ht="12.75">
      <c r="A882" s="45"/>
      <c r="B882" s="46"/>
      <c r="C882" s="46"/>
      <c r="D882" s="46"/>
      <c r="E882" s="46"/>
    </row>
    <row r="883" spans="1:5" ht="12.75">
      <c r="A883" s="45"/>
      <c r="B883" s="46"/>
      <c r="C883" s="46"/>
      <c r="D883" s="46"/>
      <c r="E883" s="46"/>
    </row>
    <row r="884" spans="1:5" ht="12.75">
      <c r="A884" s="45"/>
      <c r="B884" s="46"/>
      <c r="C884" s="46"/>
      <c r="D884" s="46"/>
      <c r="E884" s="46"/>
    </row>
    <row r="885" spans="1:5" ht="12.75">
      <c r="A885" s="45"/>
      <c r="B885" s="46"/>
      <c r="C885" s="46"/>
      <c r="D885" s="46"/>
      <c r="E885" s="46"/>
    </row>
    <row r="886" spans="1:5" ht="12.75">
      <c r="A886" s="45"/>
      <c r="B886" s="46"/>
      <c r="C886" s="46"/>
      <c r="D886" s="46"/>
      <c r="E886" s="46"/>
    </row>
    <row r="887" spans="1:5" ht="12.75">
      <c r="A887" s="45"/>
      <c r="B887" s="46"/>
      <c r="C887" s="46"/>
      <c r="D887" s="46"/>
      <c r="E887" s="46"/>
    </row>
    <row r="888" spans="1:5" ht="12.75">
      <c r="A888" s="45"/>
      <c r="B888" s="46"/>
      <c r="C888" s="46"/>
      <c r="D888" s="46"/>
      <c r="E888" s="46"/>
    </row>
    <row r="889" spans="1:5" ht="12.75">
      <c r="A889" s="45"/>
      <c r="B889" s="46"/>
      <c r="C889" s="46"/>
      <c r="D889" s="46"/>
      <c r="E889" s="46"/>
    </row>
    <row r="890" spans="1:5" ht="12.75">
      <c r="A890" s="45"/>
      <c r="B890" s="46"/>
      <c r="C890" s="46"/>
      <c r="D890" s="46"/>
      <c r="E890" s="46"/>
    </row>
    <row r="891" spans="1:5" ht="12.75">
      <c r="A891" s="45"/>
      <c r="B891" s="46"/>
      <c r="C891" s="46"/>
      <c r="D891" s="46"/>
      <c r="E891" s="46"/>
    </row>
    <row r="892" spans="1:5" ht="12.75">
      <c r="A892" s="45"/>
      <c r="B892" s="46"/>
      <c r="C892" s="46"/>
      <c r="D892" s="46"/>
      <c r="E892" s="46"/>
    </row>
    <row r="893" spans="1:5" ht="12.75">
      <c r="A893" s="45"/>
      <c r="B893" s="46"/>
      <c r="C893" s="46"/>
      <c r="D893" s="46"/>
      <c r="E893" s="46"/>
    </row>
    <row r="894" spans="1:5" ht="12.75">
      <c r="A894" s="45"/>
      <c r="B894" s="46"/>
      <c r="C894" s="46"/>
      <c r="D894" s="46"/>
      <c r="E894" s="46"/>
    </row>
    <row r="895" spans="1:5" ht="12.75">
      <c r="A895" s="45"/>
      <c r="B895" s="46"/>
      <c r="C895" s="46"/>
      <c r="D895" s="46"/>
      <c r="E895" s="46"/>
    </row>
    <row r="896" spans="1:5" ht="12.75">
      <c r="A896" s="45"/>
      <c r="B896" s="46"/>
      <c r="C896" s="46"/>
      <c r="D896" s="46"/>
      <c r="E896" s="46"/>
    </row>
    <row r="897" spans="1:5" ht="12.75">
      <c r="A897" s="45"/>
      <c r="B897" s="46"/>
      <c r="C897" s="46"/>
      <c r="D897" s="46"/>
      <c r="E897" s="46"/>
    </row>
    <row r="898" spans="1:5" ht="12.75">
      <c r="A898" s="45"/>
      <c r="B898" s="46"/>
      <c r="C898" s="46"/>
      <c r="D898" s="46"/>
      <c r="E898" s="46"/>
    </row>
    <row r="899" spans="1:5" ht="12.75">
      <c r="A899" s="45"/>
      <c r="B899" s="46"/>
      <c r="C899" s="46"/>
      <c r="D899" s="46"/>
      <c r="E899" s="46"/>
    </row>
    <row r="900" spans="1:5" ht="12.75">
      <c r="A900" s="45"/>
      <c r="B900" s="46"/>
      <c r="C900" s="46"/>
      <c r="D900" s="46"/>
      <c r="E900" s="46"/>
    </row>
    <row r="901" spans="1:5" ht="12.75">
      <c r="A901" s="45"/>
      <c r="B901" s="46"/>
      <c r="C901" s="46"/>
      <c r="D901" s="46"/>
      <c r="E901" s="46"/>
    </row>
    <row r="902" spans="1:5" ht="12.75">
      <c r="A902" s="45"/>
      <c r="B902" s="46"/>
      <c r="C902" s="46"/>
      <c r="D902" s="46"/>
      <c r="E902" s="46"/>
    </row>
    <row r="903" spans="1:5" ht="12.75">
      <c r="A903" s="45"/>
      <c r="B903" s="46"/>
      <c r="C903" s="46"/>
      <c r="D903" s="46"/>
      <c r="E903" s="46"/>
    </row>
    <row r="904" spans="1:5" ht="12.75">
      <c r="A904" s="45"/>
      <c r="B904" s="46"/>
      <c r="C904" s="46"/>
      <c r="D904" s="46"/>
      <c r="E904" s="46"/>
    </row>
    <row r="905" spans="1:5" ht="12.75">
      <c r="A905" s="45"/>
      <c r="B905" s="46"/>
      <c r="C905" s="46"/>
      <c r="D905" s="46"/>
      <c r="E905" s="46"/>
    </row>
    <row r="906" spans="1:5" ht="12.75">
      <c r="A906" s="45"/>
      <c r="B906" s="46"/>
      <c r="C906" s="46"/>
      <c r="D906" s="46"/>
      <c r="E906" s="46"/>
    </row>
    <row r="907" spans="1:5" ht="12.75">
      <c r="A907" s="45"/>
      <c r="B907" s="46"/>
      <c r="C907" s="46"/>
      <c r="D907" s="46"/>
      <c r="E907" s="46"/>
    </row>
    <row r="908" spans="1:5" ht="12.75">
      <c r="A908" s="45"/>
      <c r="B908" s="46"/>
      <c r="C908" s="46"/>
      <c r="D908" s="46"/>
      <c r="E908" s="46"/>
    </row>
    <row r="909" spans="1:5" ht="12.75">
      <c r="A909" s="45"/>
      <c r="B909" s="46"/>
      <c r="C909" s="46"/>
      <c r="D909" s="46"/>
      <c r="E909" s="46"/>
    </row>
    <row r="910" spans="1:5" ht="12.75">
      <c r="A910" s="45"/>
      <c r="B910" s="46"/>
      <c r="C910" s="46"/>
      <c r="D910" s="46"/>
      <c r="E910" s="46"/>
    </row>
    <row r="911" spans="1:5" ht="12.75">
      <c r="A911" s="45"/>
      <c r="B911" s="46"/>
      <c r="C911" s="46"/>
      <c r="D911" s="46"/>
      <c r="E911" s="46"/>
    </row>
    <row r="912" spans="1:5" ht="12.75">
      <c r="A912" s="45"/>
      <c r="B912" s="46"/>
      <c r="C912" s="46"/>
      <c r="D912" s="46"/>
      <c r="E912" s="46"/>
    </row>
    <row r="913" spans="1:5" ht="12.75">
      <c r="A913" s="45"/>
      <c r="B913" s="46"/>
      <c r="C913" s="46"/>
      <c r="D913" s="46"/>
      <c r="E913" s="46"/>
    </row>
    <row r="914" spans="1:5" ht="12.75">
      <c r="A914" s="45"/>
      <c r="B914" s="46"/>
      <c r="C914" s="46"/>
      <c r="D914" s="46"/>
      <c r="E914" s="46"/>
    </row>
    <row r="915" spans="1:5" ht="12.75">
      <c r="A915" s="45"/>
      <c r="B915" s="46"/>
      <c r="C915" s="46"/>
      <c r="D915" s="46"/>
      <c r="E915" s="46"/>
    </row>
    <row r="916" spans="1:5" ht="12.75">
      <c r="A916" s="45"/>
      <c r="B916" s="46"/>
      <c r="C916" s="46"/>
      <c r="D916" s="46"/>
      <c r="E916" s="46"/>
    </row>
    <row r="917" spans="1:5" ht="12.75">
      <c r="A917" s="45"/>
      <c r="B917" s="46"/>
      <c r="C917" s="46"/>
      <c r="D917" s="46"/>
      <c r="E917" s="46"/>
    </row>
    <row r="918" spans="1:5" ht="12.75">
      <c r="A918" s="45"/>
      <c r="B918" s="46"/>
      <c r="C918" s="46"/>
      <c r="D918" s="46"/>
      <c r="E918" s="46"/>
    </row>
    <row r="919" spans="1:5" ht="12.75">
      <c r="A919" s="45"/>
      <c r="B919" s="46"/>
      <c r="C919" s="46"/>
      <c r="D919" s="46"/>
      <c r="E919" s="46"/>
    </row>
    <row r="920" spans="1:5" ht="12.75">
      <c r="A920" s="45"/>
      <c r="B920" s="46"/>
      <c r="C920" s="46"/>
      <c r="D920" s="46"/>
      <c r="E920" s="46"/>
    </row>
    <row r="921" spans="1:5" ht="12.75">
      <c r="A921" s="45"/>
      <c r="B921" s="46"/>
      <c r="C921" s="46"/>
      <c r="D921" s="46"/>
      <c r="E921" s="46"/>
    </row>
    <row r="922" spans="1:5" ht="12.75">
      <c r="A922" s="45"/>
      <c r="B922" s="46"/>
      <c r="C922" s="46"/>
      <c r="D922" s="46"/>
      <c r="E922" s="46"/>
    </row>
    <row r="923" spans="1:5" ht="12.75">
      <c r="A923" s="45"/>
      <c r="B923" s="46"/>
      <c r="C923" s="46"/>
      <c r="D923" s="46"/>
      <c r="E923" s="46"/>
    </row>
    <row r="924" spans="1:5" ht="12.75">
      <c r="A924" s="45"/>
      <c r="B924" s="46"/>
      <c r="C924" s="46"/>
      <c r="D924" s="46"/>
      <c r="E924" s="46"/>
    </row>
    <row r="925" spans="1:5" ht="12.75">
      <c r="A925" s="45"/>
      <c r="B925" s="46"/>
      <c r="C925" s="46"/>
      <c r="D925" s="46"/>
      <c r="E925" s="46"/>
    </row>
    <row r="926" spans="1:5" ht="12.75">
      <c r="A926" s="45"/>
      <c r="B926" s="46"/>
      <c r="C926" s="46"/>
      <c r="D926" s="46"/>
      <c r="E926" s="46"/>
    </row>
    <row r="927" spans="1:5" ht="12.75">
      <c r="A927" s="45"/>
      <c r="B927" s="46"/>
      <c r="C927" s="46"/>
      <c r="D927" s="46"/>
      <c r="E927" s="46"/>
    </row>
    <row r="928" spans="1:5" ht="12.75">
      <c r="A928" s="45"/>
      <c r="B928" s="46"/>
      <c r="C928" s="46"/>
      <c r="D928" s="46"/>
      <c r="E928" s="46"/>
    </row>
    <row r="929" spans="1:5" ht="12.75">
      <c r="A929" s="45"/>
      <c r="B929" s="46"/>
      <c r="C929" s="46"/>
      <c r="D929" s="46"/>
      <c r="E929" s="46"/>
    </row>
    <row r="930" spans="1:5" ht="12.75">
      <c r="A930" s="45"/>
      <c r="B930" s="46"/>
      <c r="C930" s="46"/>
      <c r="D930" s="46"/>
      <c r="E930" s="46"/>
    </row>
    <row r="931" spans="1:5" ht="12.75">
      <c r="A931" s="45"/>
      <c r="B931" s="46"/>
      <c r="C931" s="46"/>
      <c r="D931" s="46"/>
      <c r="E931" s="46"/>
    </row>
    <row r="932" spans="1:5" ht="12.75">
      <c r="A932" s="45"/>
      <c r="B932" s="46"/>
      <c r="C932" s="46"/>
      <c r="D932" s="46"/>
      <c r="E932" s="46"/>
    </row>
    <row r="933" spans="1:5" ht="12.75">
      <c r="A933" s="45"/>
      <c r="B933" s="46"/>
      <c r="C933" s="46"/>
      <c r="D933" s="46"/>
      <c r="E933" s="46"/>
    </row>
    <row r="934" spans="1:5" ht="12.75">
      <c r="A934" s="45"/>
      <c r="B934" s="46"/>
      <c r="C934" s="46"/>
      <c r="D934" s="46"/>
      <c r="E934" s="46"/>
    </row>
    <row r="935" spans="1:5" ht="12.75">
      <c r="A935" s="45"/>
      <c r="B935" s="46"/>
      <c r="C935" s="46"/>
      <c r="D935" s="46"/>
      <c r="E935" s="46"/>
    </row>
    <row r="936" spans="1:5" ht="12.75">
      <c r="A936" s="45"/>
      <c r="B936" s="46"/>
      <c r="C936" s="46"/>
      <c r="D936" s="46"/>
      <c r="E936" s="46"/>
    </row>
    <row r="937" spans="1:5" ht="12.75">
      <c r="A937" s="45"/>
      <c r="B937" s="46"/>
      <c r="C937" s="46"/>
      <c r="D937" s="46"/>
      <c r="E937" s="46"/>
    </row>
    <row r="938" spans="1:5" ht="12.75">
      <c r="A938" s="45"/>
      <c r="B938" s="46"/>
      <c r="C938" s="46"/>
      <c r="D938" s="46"/>
      <c r="E938" s="46"/>
    </row>
    <row r="939" spans="1:5" ht="12.75">
      <c r="A939" s="45"/>
      <c r="B939" s="46"/>
      <c r="C939" s="46"/>
      <c r="D939" s="46"/>
      <c r="E939" s="46"/>
    </row>
    <row r="940" spans="1:5" ht="12.75">
      <c r="A940" s="45"/>
      <c r="B940" s="46"/>
      <c r="C940" s="46"/>
      <c r="D940" s="46"/>
      <c r="E940" s="46"/>
    </row>
    <row r="941" spans="1:5" ht="12.75">
      <c r="A941" s="45"/>
      <c r="B941" s="46"/>
      <c r="C941" s="46"/>
      <c r="D941" s="46"/>
      <c r="E941" s="46"/>
    </row>
    <row r="942" spans="1:5" ht="12.75">
      <c r="A942" s="45"/>
      <c r="B942" s="46"/>
      <c r="C942" s="46"/>
      <c r="D942" s="46"/>
      <c r="E942" s="46"/>
    </row>
    <row r="943" spans="1:5" ht="12.75">
      <c r="A943" s="45"/>
      <c r="B943" s="46"/>
      <c r="C943" s="46"/>
      <c r="D943" s="46"/>
      <c r="E943" s="46"/>
    </row>
    <row r="944" spans="1:5" ht="12.75">
      <c r="A944" s="45"/>
      <c r="B944" s="46"/>
      <c r="C944" s="46"/>
      <c r="D944" s="46"/>
      <c r="E944" s="46"/>
    </row>
    <row r="945" spans="1:5" ht="12.75">
      <c r="A945" s="45"/>
      <c r="B945" s="46"/>
      <c r="C945" s="46"/>
      <c r="D945" s="46"/>
      <c r="E945" s="46"/>
    </row>
    <row r="946" spans="1:5" ht="12.75">
      <c r="A946" s="45"/>
      <c r="B946" s="46"/>
      <c r="C946" s="46"/>
      <c r="D946" s="46"/>
      <c r="E946" s="46"/>
    </row>
    <row r="947" spans="1:5" ht="12.75">
      <c r="A947" s="45"/>
      <c r="B947" s="46"/>
      <c r="C947" s="46"/>
      <c r="D947" s="46"/>
      <c r="E947" s="46"/>
    </row>
    <row r="948" spans="1:5" ht="12.75">
      <c r="A948" s="45"/>
      <c r="B948" s="46"/>
      <c r="C948" s="46"/>
      <c r="D948" s="46"/>
      <c r="E948" s="46"/>
    </row>
    <row r="949" spans="1:5" ht="12.75">
      <c r="A949" s="45"/>
      <c r="B949" s="46"/>
      <c r="C949" s="46"/>
      <c r="D949" s="46"/>
      <c r="E949" s="46"/>
    </row>
    <row r="950" spans="1:5" ht="12.75">
      <c r="A950" s="45"/>
      <c r="B950" s="46"/>
      <c r="C950" s="46"/>
      <c r="D950" s="46"/>
      <c r="E950" s="46"/>
    </row>
    <row r="951" spans="1:5" ht="12.75">
      <c r="A951" s="45"/>
      <c r="B951" s="46"/>
      <c r="C951" s="46"/>
      <c r="D951" s="46"/>
      <c r="E951" s="46"/>
    </row>
    <row r="952" spans="1:5" ht="12.75">
      <c r="A952" s="45"/>
      <c r="B952" s="46"/>
      <c r="C952" s="46"/>
      <c r="D952" s="46"/>
      <c r="E952" s="46"/>
    </row>
    <row r="953" spans="1:5" ht="12.75">
      <c r="A953" s="45"/>
      <c r="B953" s="46"/>
      <c r="C953" s="46"/>
      <c r="D953" s="46"/>
      <c r="E953" s="46"/>
    </row>
    <row r="954" spans="1:5" ht="12.75">
      <c r="A954" s="45"/>
      <c r="B954" s="46"/>
      <c r="C954" s="46"/>
      <c r="D954" s="46"/>
      <c r="E954" s="46"/>
    </row>
    <row r="955" spans="1:5" ht="12.75">
      <c r="A955" s="45"/>
      <c r="B955" s="46"/>
      <c r="C955" s="46"/>
      <c r="D955" s="46"/>
      <c r="E955" s="46"/>
    </row>
    <row r="956" spans="1:5" ht="12.75">
      <c r="A956" s="45"/>
      <c r="B956" s="46"/>
      <c r="C956" s="46"/>
      <c r="D956" s="46"/>
      <c r="E956" s="46"/>
    </row>
    <row r="957" spans="1:5" ht="12.75">
      <c r="A957" s="45"/>
      <c r="B957" s="46"/>
      <c r="C957" s="46"/>
      <c r="D957" s="46"/>
      <c r="E957" s="46"/>
    </row>
    <row r="958" spans="1:5" ht="12.75">
      <c r="A958" s="45"/>
      <c r="B958" s="46"/>
      <c r="C958" s="46"/>
      <c r="D958" s="46"/>
      <c r="E958" s="46"/>
    </row>
    <row r="959" spans="1:5" ht="12.75">
      <c r="A959" s="45"/>
      <c r="B959" s="46"/>
      <c r="C959" s="46"/>
      <c r="D959" s="46"/>
      <c r="E959" s="46"/>
    </row>
    <row r="960" spans="1:5" ht="12.75">
      <c r="A960" s="45"/>
      <c r="B960" s="46"/>
      <c r="C960" s="46"/>
      <c r="D960" s="46"/>
      <c r="E960" s="46"/>
    </row>
    <row r="961" spans="1:5" ht="12.75">
      <c r="A961" s="45"/>
      <c r="B961" s="46"/>
      <c r="C961" s="46"/>
      <c r="D961" s="46"/>
      <c r="E961" s="46"/>
    </row>
    <row r="962" spans="1:5" ht="12.75">
      <c r="A962" s="45"/>
      <c r="B962" s="46"/>
      <c r="C962" s="46"/>
      <c r="D962" s="46"/>
      <c r="E962" s="46"/>
    </row>
    <row r="963" spans="1:5" ht="12.75">
      <c r="A963" s="45"/>
      <c r="B963" s="46"/>
      <c r="C963" s="46"/>
      <c r="D963" s="46"/>
      <c r="E963" s="46"/>
    </row>
    <row r="964" spans="1:5" ht="12.75">
      <c r="A964" s="45"/>
      <c r="B964" s="46"/>
      <c r="C964" s="46"/>
      <c r="D964" s="46"/>
      <c r="E964" s="46"/>
    </row>
    <row r="965" spans="1:5" ht="12.75">
      <c r="A965" s="45"/>
      <c r="B965" s="46"/>
      <c r="C965" s="46"/>
      <c r="D965" s="46"/>
      <c r="E965" s="46"/>
    </row>
    <row r="966" spans="1:5" ht="12.75">
      <c r="A966" s="45"/>
      <c r="B966" s="46"/>
      <c r="C966" s="46"/>
      <c r="D966" s="46"/>
      <c r="E966" s="46"/>
    </row>
    <row r="967" spans="1:5" ht="12.75">
      <c r="A967" s="45"/>
      <c r="B967" s="46"/>
      <c r="C967" s="46"/>
      <c r="D967" s="46"/>
      <c r="E967" s="46"/>
    </row>
    <row r="968" spans="1:5" ht="12.75">
      <c r="A968" s="45"/>
      <c r="B968" s="46"/>
      <c r="C968" s="46"/>
      <c r="D968" s="46"/>
      <c r="E968" s="46"/>
    </row>
    <row r="969" spans="1:5" ht="12.75">
      <c r="A969" s="45"/>
      <c r="B969" s="46"/>
      <c r="C969" s="46"/>
      <c r="D969" s="46"/>
      <c r="E969" s="46"/>
    </row>
    <row r="970" spans="1:5" ht="12.75">
      <c r="A970" s="45"/>
      <c r="B970" s="46"/>
      <c r="C970" s="46"/>
      <c r="D970" s="46"/>
      <c r="E970" s="46"/>
    </row>
    <row r="971" spans="1:5" ht="12.75">
      <c r="A971" s="45"/>
      <c r="B971" s="46"/>
      <c r="C971" s="46"/>
      <c r="D971" s="46"/>
      <c r="E971" s="46"/>
    </row>
    <row r="972" spans="1:5" ht="12.75">
      <c r="A972" s="45"/>
      <c r="B972" s="46"/>
      <c r="C972" s="46"/>
      <c r="D972" s="46"/>
      <c r="E972" s="46"/>
    </row>
    <row r="973" spans="1:5" ht="12.75">
      <c r="A973" s="45"/>
      <c r="B973" s="46"/>
      <c r="C973" s="46"/>
      <c r="D973" s="46"/>
      <c r="E973" s="46"/>
    </row>
    <row r="974" spans="1:5" ht="12.75">
      <c r="A974" s="45"/>
      <c r="B974" s="46"/>
      <c r="C974" s="46"/>
      <c r="D974" s="46"/>
      <c r="E974" s="46"/>
    </row>
    <row r="975" spans="1:5" ht="12.75">
      <c r="A975" s="45"/>
      <c r="B975" s="46"/>
      <c r="C975" s="46"/>
      <c r="D975" s="46"/>
      <c r="E975" s="46"/>
    </row>
    <row r="976" spans="1:5" ht="12.75">
      <c r="A976" s="45"/>
      <c r="B976" s="46"/>
      <c r="C976" s="46"/>
      <c r="D976" s="46"/>
      <c r="E976" s="46"/>
    </row>
    <row r="977" spans="1:5" ht="12.75">
      <c r="A977" s="45"/>
      <c r="B977" s="46"/>
      <c r="C977" s="46"/>
      <c r="D977" s="46"/>
      <c r="E977" s="46"/>
    </row>
    <row r="978" spans="1:5" ht="12.75">
      <c r="A978" s="45"/>
      <c r="B978" s="46"/>
      <c r="C978" s="46"/>
      <c r="D978" s="46"/>
      <c r="E978" s="46"/>
    </row>
    <row r="979" spans="1:5" ht="12.75">
      <c r="A979" s="45"/>
      <c r="B979" s="46"/>
      <c r="C979" s="46"/>
      <c r="D979" s="46"/>
      <c r="E979" s="46"/>
    </row>
    <row r="980" spans="1:5" ht="12.75">
      <c r="A980" s="45"/>
      <c r="B980" s="46"/>
      <c r="C980" s="46"/>
      <c r="D980" s="46"/>
      <c r="E980" s="46"/>
    </row>
    <row r="981" spans="1:5" ht="12.75">
      <c r="A981" s="45"/>
      <c r="B981" s="46"/>
      <c r="C981" s="46"/>
      <c r="D981" s="46"/>
      <c r="E981" s="46"/>
    </row>
    <row r="982" spans="1:5" ht="12.75">
      <c r="A982" s="45"/>
      <c r="B982" s="46"/>
      <c r="C982" s="46"/>
      <c r="D982" s="46"/>
      <c r="E982" s="46"/>
    </row>
    <row r="983" spans="1:5" ht="12.75">
      <c r="A983" s="45"/>
      <c r="B983" s="46"/>
      <c r="C983" s="46"/>
      <c r="D983" s="46"/>
      <c r="E983" s="46"/>
    </row>
    <row r="984" spans="1:5" ht="12.75">
      <c r="A984" s="45"/>
      <c r="B984" s="46"/>
      <c r="C984" s="46"/>
      <c r="D984" s="46"/>
      <c r="E984" s="46"/>
    </row>
    <row r="985" spans="1:5" ht="12.75">
      <c r="A985" s="45"/>
      <c r="B985" s="46"/>
      <c r="C985" s="46"/>
      <c r="D985" s="46"/>
      <c r="E985" s="46"/>
    </row>
    <row r="986" spans="1:5" ht="12.75">
      <c r="A986" s="45"/>
      <c r="B986" s="46"/>
      <c r="C986" s="46"/>
      <c r="D986" s="46"/>
      <c r="E986" s="46"/>
    </row>
    <row r="987" spans="1:5" ht="12.75">
      <c r="A987" s="45"/>
      <c r="B987" s="46"/>
      <c r="C987" s="46"/>
      <c r="D987" s="46"/>
      <c r="E987" s="46"/>
    </row>
    <row r="988" spans="1:5" ht="12.75">
      <c r="A988" s="45"/>
      <c r="B988" s="46"/>
      <c r="C988" s="46"/>
      <c r="D988" s="46"/>
      <c r="E988" s="46"/>
    </row>
    <row r="989" spans="1:5" ht="12.75">
      <c r="A989" s="45"/>
      <c r="B989" s="46"/>
      <c r="C989" s="46"/>
      <c r="D989" s="46"/>
      <c r="E989" s="46"/>
    </row>
    <row r="990" spans="1:5" ht="12.75">
      <c r="A990" s="45"/>
      <c r="B990" s="46"/>
      <c r="C990" s="46"/>
      <c r="D990" s="46"/>
      <c r="E990" s="46"/>
    </row>
    <row r="991" spans="1:5" ht="12.75">
      <c r="A991" s="45"/>
      <c r="B991" s="46"/>
      <c r="C991" s="46"/>
      <c r="D991" s="46"/>
      <c r="E991" s="46"/>
    </row>
    <row r="992" spans="1:5" ht="12.75">
      <c r="A992" s="45"/>
      <c r="B992" s="46"/>
      <c r="C992" s="46"/>
      <c r="D992" s="46"/>
      <c r="E992" s="46"/>
    </row>
    <row r="993" spans="1:5" ht="12.75">
      <c r="A993" s="45"/>
      <c r="B993" s="46"/>
      <c r="C993" s="46"/>
      <c r="D993" s="46"/>
      <c r="E993" s="46"/>
    </row>
    <row r="994" spans="1:5" ht="12.75">
      <c r="A994" s="45"/>
      <c r="B994" s="46"/>
      <c r="C994" s="46"/>
      <c r="D994" s="46"/>
      <c r="E994" s="46"/>
    </row>
    <row r="995" spans="1:5" ht="12.75">
      <c r="A995" s="45"/>
      <c r="B995" s="46"/>
      <c r="C995" s="46"/>
      <c r="D995" s="46"/>
      <c r="E995" s="46"/>
    </row>
    <row r="996" spans="1:5" ht="12.75">
      <c r="A996" s="45"/>
      <c r="B996" s="46"/>
      <c r="C996" s="46"/>
      <c r="D996" s="46"/>
      <c r="E996" s="46"/>
    </row>
    <row r="997" spans="1:5" ht="12.75">
      <c r="A997" s="45"/>
      <c r="B997" s="46"/>
      <c r="C997" s="46"/>
      <c r="D997" s="46"/>
      <c r="E997" s="46"/>
    </row>
    <row r="998" spans="1:5" ht="12.75">
      <c r="A998" s="45"/>
      <c r="B998" s="46"/>
      <c r="C998" s="46"/>
      <c r="D998" s="46"/>
      <c r="E998" s="46"/>
    </row>
    <row r="999" spans="1:5" ht="12.75">
      <c r="A999" s="45"/>
      <c r="B999" s="46"/>
      <c r="C999" s="46"/>
      <c r="D999" s="46"/>
      <c r="E999" s="46"/>
    </row>
    <row r="1000" spans="1:5" ht="12.75">
      <c r="A1000" s="45"/>
      <c r="B1000" s="46"/>
      <c r="C1000" s="46"/>
      <c r="D1000" s="46"/>
      <c r="E1000" s="46"/>
    </row>
    <row r="1001" spans="1:5" ht="12.75">
      <c r="A1001" s="45"/>
      <c r="B1001" s="46"/>
      <c r="C1001" s="46"/>
      <c r="D1001" s="46"/>
      <c r="E1001" s="46"/>
    </row>
    <row r="1002" spans="1:5" ht="12.75">
      <c r="A1002" s="45"/>
      <c r="B1002" s="46"/>
      <c r="C1002" s="46"/>
      <c r="D1002" s="46"/>
      <c r="E1002" s="46"/>
    </row>
    <row r="1003" spans="1:5" ht="12.75">
      <c r="A1003" s="45"/>
      <c r="B1003" s="46"/>
      <c r="C1003" s="46"/>
      <c r="D1003" s="46"/>
      <c r="E1003" s="46"/>
    </row>
    <row r="1004" spans="1:5" ht="12.75">
      <c r="A1004" s="45"/>
      <c r="B1004" s="46"/>
      <c r="C1004" s="46"/>
      <c r="D1004" s="46"/>
      <c r="E1004" s="46"/>
    </row>
    <row r="1005" spans="1:5" ht="12.75">
      <c r="A1005" s="45"/>
      <c r="B1005" s="46"/>
      <c r="C1005" s="46"/>
      <c r="D1005" s="46"/>
      <c r="E1005" s="46"/>
    </row>
    <row r="1006" spans="1:5" ht="12.75">
      <c r="A1006" s="45"/>
      <c r="B1006" s="46"/>
      <c r="C1006" s="46"/>
      <c r="D1006" s="46"/>
      <c r="E1006" s="46"/>
    </row>
    <row r="1007" spans="1:5" ht="12.75">
      <c r="A1007" s="45"/>
      <c r="B1007" s="46"/>
      <c r="C1007" s="46"/>
      <c r="D1007" s="46"/>
      <c r="E1007" s="46"/>
    </row>
    <row r="1008" spans="1:5" ht="12.75">
      <c r="A1008" s="45"/>
      <c r="B1008" s="46"/>
      <c r="C1008" s="46"/>
      <c r="D1008" s="46"/>
      <c r="E1008" s="46"/>
    </row>
    <row r="1009" spans="1:5" ht="12.75">
      <c r="A1009" s="45"/>
      <c r="B1009" s="46"/>
      <c r="C1009" s="46"/>
      <c r="D1009" s="46"/>
      <c r="E1009" s="46"/>
    </row>
    <row r="1010" spans="1:5" ht="12.75">
      <c r="A1010" s="45"/>
      <c r="B1010" s="46"/>
      <c r="C1010" s="46"/>
      <c r="D1010" s="46"/>
      <c r="E1010" s="46"/>
    </row>
    <row r="1011" spans="1:5" ht="12.75">
      <c r="A1011" s="45"/>
      <c r="B1011" s="46"/>
      <c r="C1011" s="46"/>
      <c r="D1011" s="46"/>
      <c r="E1011" s="46"/>
    </row>
    <row r="1012" spans="1:5" ht="12.75">
      <c r="A1012" s="45"/>
      <c r="B1012" s="46"/>
      <c r="C1012" s="46"/>
      <c r="D1012" s="46"/>
      <c r="E1012" s="46"/>
    </row>
    <row r="1013" spans="1:5" ht="12.75">
      <c r="A1013" s="45"/>
      <c r="B1013" s="46"/>
      <c r="C1013" s="46"/>
      <c r="D1013" s="46"/>
      <c r="E1013" s="46"/>
    </row>
    <row r="1014" spans="1:5" ht="12.75">
      <c r="A1014" s="45"/>
      <c r="B1014" s="46"/>
      <c r="C1014" s="46"/>
      <c r="D1014" s="46"/>
      <c r="E1014" s="46"/>
    </row>
    <row r="1015" spans="1:5" ht="12.75">
      <c r="A1015" s="45"/>
      <c r="B1015" s="46"/>
      <c r="C1015" s="46"/>
      <c r="D1015" s="46"/>
      <c r="E1015" s="46"/>
    </row>
    <row r="1016" spans="1:5" ht="12.75">
      <c r="A1016" s="45"/>
      <c r="B1016" s="46"/>
      <c r="C1016" s="46"/>
      <c r="D1016" s="46"/>
      <c r="E1016" s="46"/>
    </row>
    <row r="1017" spans="1:5" ht="12.75">
      <c r="A1017" s="45"/>
      <c r="B1017" s="46"/>
      <c r="C1017" s="46"/>
      <c r="D1017" s="46"/>
      <c r="E1017" s="46"/>
    </row>
    <row r="1018" spans="1:5" ht="12.75">
      <c r="A1018" s="45"/>
      <c r="B1018" s="46"/>
      <c r="C1018" s="46"/>
      <c r="D1018" s="46"/>
      <c r="E1018" s="46"/>
    </row>
    <row r="1019" spans="1:5" ht="12.75">
      <c r="A1019" s="45"/>
      <c r="B1019" s="46"/>
      <c r="C1019" s="46"/>
      <c r="D1019" s="46"/>
      <c r="E1019" s="46"/>
    </row>
    <row r="1020" spans="1:5" ht="12.75">
      <c r="A1020" s="45"/>
      <c r="B1020" s="46"/>
      <c r="C1020" s="46"/>
      <c r="D1020" s="46"/>
      <c r="E1020" s="46"/>
    </row>
    <row r="1021" spans="1:5" ht="12.75">
      <c r="A1021" s="45"/>
      <c r="B1021" s="46"/>
      <c r="C1021" s="46"/>
      <c r="D1021" s="46"/>
      <c r="E1021" s="46"/>
    </row>
    <row r="1022" spans="1:5" ht="12.75">
      <c r="A1022" s="45"/>
      <c r="B1022" s="46"/>
      <c r="C1022" s="46"/>
      <c r="D1022" s="46"/>
      <c r="E1022" s="46"/>
    </row>
    <row r="1023" spans="1:5" ht="12.75">
      <c r="A1023" s="45"/>
      <c r="B1023" s="46"/>
      <c r="C1023" s="46"/>
      <c r="D1023" s="46"/>
      <c r="E1023" s="46"/>
    </row>
    <row r="1024" spans="1:5" ht="12.75">
      <c r="A1024" s="45"/>
      <c r="B1024" s="46"/>
      <c r="C1024" s="46"/>
      <c r="D1024" s="46"/>
      <c r="E1024" s="46"/>
    </row>
    <row r="1025" spans="1:5" ht="12.75">
      <c r="A1025" s="45"/>
      <c r="B1025" s="46"/>
      <c r="C1025" s="46"/>
      <c r="D1025" s="46"/>
      <c r="E1025" s="46"/>
    </row>
    <row r="1026" spans="1:5" ht="12.75">
      <c r="A1026" s="45"/>
      <c r="B1026" s="46"/>
      <c r="C1026" s="46"/>
      <c r="D1026" s="46"/>
      <c r="E1026" s="46"/>
    </row>
    <row r="1027" spans="1:5" ht="12.75">
      <c r="A1027" s="45"/>
      <c r="B1027" s="46"/>
      <c r="C1027" s="46"/>
      <c r="D1027" s="46"/>
      <c r="E1027" s="46"/>
    </row>
    <row r="1028" spans="1:5" ht="12.75">
      <c r="A1028" s="45"/>
      <c r="B1028" s="46"/>
      <c r="C1028" s="46"/>
      <c r="D1028" s="46"/>
      <c r="E1028" s="46"/>
    </row>
    <row r="1029" spans="1:5" ht="12.75">
      <c r="A1029" s="45"/>
      <c r="B1029" s="46"/>
      <c r="C1029" s="46"/>
      <c r="D1029" s="46"/>
      <c r="E1029" s="46"/>
    </row>
    <row r="1030" spans="1:5" ht="12.75">
      <c r="A1030" s="45"/>
      <c r="B1030" s="46"/>
      <c r="C1030" s="46"/>
      <c r="D1030" s="46"/>
      <c r="E1030" s="46"/>
    </row>
    <row r="1031" spans="1:5" ht="12.75">
      <c r="A1031" s="45"/>
      <c r="B1031" s="46"/>
      <c r="C1031" s="46"/>
      <c r="D1031" s="46"/>
      <c r="E1031" s="46"/>
    </row>
    <row r="1032" spans="1:5" ht="12.75">
      <c r="A1032" s="45"/>
      <c r="B1032" s="46"/>
      <c r="C1032" s="46"/>
      <c r="D1032" s="46"/>
      <c r="E1032" s="46"/>
    </row>
    <row r="1033" spans="1:5" ht="12.75">
      <c r="A1033" s="45"/>
      <c r="B1033" s="46"/>
      <c r="C1033" s="46"/>
      <c r="D1033" s="46"/>
      <c r="E1033" s="46"/>
    </row>
    <row r="1034" spans="1:5" ht="12.75">
      <c r="A1034" s="45"/>
      <c r="B1034" s="46"/>
      <c r="C1034" s="46"/>
      <c r="D1034" s="46"/>
      <c r="E1034" s="46"/>
    </row>
    <row r="1035" spans="1:5" ht="12.75">
      <c r="A1035" s="45"/>
      <c r="B1035" s="46"/>
      <c r="C1035" s="46"/>
      <c r="D1035" s="46"/>
      <c r="E1035" s="46"/>
    </row>
    <row r="1036" spans="1:5" ht="12.75">
      <c r="A1036" s="45"/>
      <c r="B1036" s="46"/>
      <c r="C1036" s="46"/>
      <c r="D1036" s="46"/>
      <c r="E1036" s="46"/>
    </row>
    <row r="1037" spans="1:5" ht="12.75">
      <c r="A1037" s="45"/>
      <c r="B1037" s="46"/>
      <c r="C1037" s="46"/>
      <c r="D1037" s="46"/>
      <c r="E1037" s="46"/>
    </row>
    <row r="1038" spans="1:5" ht="12.75">
      <c r="A1038" s="45"/>
      <c r="B1038" s="46"/>
      <c r="C1038" s="46"/>
      <c r="D1038" s="46"/>
      <c r="E1038" s="46"/>
    </row>
    <row r="1039" spans="1:5" ht="12.75">
      <c r="A1039" s="45"/>
      <c r="B1039" s="46"/>
      <c r="C1039" s="46"/>
      <c r="D1039" s="46"/>
      <c r="E1039" s="46"/>
    </row>
    <row r="1040" spans="1:5" ht="12.75">
      <c r="A1040" s="45"/>
      <c r="B1040" s="46"/>
      <c r="C1040" s="46"/>
      <c r="D1040" s="46"/>
      <c r="E1040" s="46"/>
    </row>
    <row r="1041" spans="1:5" ht="12.75">
      <c r="A1041" s="45"/>
      <c r="B1041" s="46"/>
      <c r="C1041" s="46"/>
      <c r="D1041" s="46"/>
      <c r="E1041" s="46"/>
    </row>
    <row r="1042" spans="1:5" ht="12.75">
      <c r="A1042" s="45"/>
      <c r="B1042" s="46"/>
      <c r="C1042" s="46"/>
      <c r="D1042" s="46"/>
      <c r="E1042" s="46"/>
    </row>
    <row r="1043" spans="1:5" ht="12.75">
      <c r="A1043" s="45"/>
      <c r="B1043" s="46"/>
      <c r="C1043" s="46"/>
      <c r="D1043" s="46"/>
      <c r="E1043" s="46"/>
    </row>
    <row r="1044" spans="1:5" ht="12.75">
      <c r="A1044" s="45"/>
      <c r="B1044" s="46"/>
      <c r="C1044" s="46"/>
      <c r="D1044" s="46"/>
      <c r="E1044" s="46"/>
    </row>
    <row r="1045" spans="1:5" ht="12.75">
      <c r="A1045" s="45"/>
      <c r="B1045" s="46"/>
      <c r="C1045" s="46"/>
      <c r="D1045" s="46"/>
      <c r="E1045" s="46"/>
    </row>
    <row r="1046" spans="1:5" ht="12.75">
      <c r="A1046" s="45"/>
      <c r="B1046" s="46"/>
      <c r="C1046" s="46"/>
      <c r="D1046" s="46"/>
      <c r="E1046" s="46"/>
    </row>
    <row r="1047" spans="1:5" ht="12.75">
      <c r="A1047" s="45"/>
      <c r="B1047" s="46"/>
      <c r="C1047" s="46"/>
      <c r="D1047" s="46"/>
      <c r="E1047" s="46"/>
    </row>
    <row r="1048" spans="1:5" ht="12.75">
      <c r="A1048" s="45"/>
      <c r="B1048" s="46"/>
      <c r="C1048" s="46"/>
      <c r="D1048" s="46"/>
      <c r="E1048" s="46"/>
    </row>
    <row r="1049" spans="1:5" ht="12.75">
      <c r="A1049" s="45"/>
      <c r="B1049" s="46"/>
      <c r="C1049" s="46"/>
      <c r="D1049" s="46"/>
      <c r="E1049" s="46"/>
    </row>
    <row r="1050" spans="1:5" ht="12.75">
      <c r="A1050" s="45"/>
      <c r="B1050" s="46"/>
      <c r="C1050" s="46"/>
      <c r="D1050" s="46"/>
      <c r="E1050" s="46"/>
    </row>
    <row r="1051" spans="1:5" ht="12.75">
      <c r="A1051" s="45"/>
      <c r="B1051" s="46"/>
      <c r="C1051" s="46"/>
      <c r="D1051" s="46"/>
      <c r="E1051" s="46"/>
    </row>
    <row r="1052" spans="1:5" ht="12.75">
      <c r="A1052" s="45"/>
      <c r="B1052" s="46"/>
      <c r="C1052" s="46"/>
      <c r="D1052" s="46"/>
      <c r="E1052" s="46"/>
    </row>
    <row r="1053" spans="1:5" ht="12.75">
      <c r="A1053" s="45"/>
      <c r="B1053" s="46"/>
      <c r="C1053" s="46"/>
      <c r="D1053" s="46"/>
      <c r="E1053" s="46"/>
    </row>
    <row r="1054" spans="1:5" ht="12.75">
      <c r="A1054" s="45"/>
      <c r="B1054" s="46"/>
      <c r="C1054" s="46"/>
      <c r="D1054" s="46"/>
      <c r="E1054" s="46"/>
    </row>
    <row r="1055" spans="1:5" ht="12.75">
      <c r="A1055" s="45"/>
      <c r="B1055" s="46"/>
      <c r="C1055" s="46"/>
      <c r="D1055" s="46"/>
      <c r="E1055" s="46"/>
    </row>
    <row r="1056" spans="1:5" ht="12.75">
      <c r="A1056" s="45"/>
      <c r="B1056" s="46"/>
      <c r="C1056" s="46"/>
      <c r="D1056" s="46"/>
      <c r="E1056" s="46"/>
    </row>
    <row r="1057" spans="1:5" ht="12.75">
      <c r="A1057" s="45"/>
      <c r="B1057" s="46"/>
      <c r="C1057" s="46"/>
      <c r="D1057" s="46"/>
      <c r="E1057" s="46"/>
    </row>
    <row r="1058" spans="1:5" ht="12.75">
      <c r="A1058" s="45"/>
      <c r="B1058" s="46"/>
      <c r="C1058" s="46"/>
      <c r="D1058" s="46"/>
      <c r="E1058" s="46"/>
    </row>
    <row r="1059" spans="1:5" ht="12.75">
      <c r="A1059" s="45"/>
      <c r="B1059" s="46"/>
      <c r="C1059" s="46"/>
      <c r="D1059" s="46"/>
      <c r="E1059" s="46"/>
    </row>
    <row r="1060" spans="1:5" ht="12.75">
      <c r="A1060" s="45"/>
      <c r="B1060" s="46"/>
      <c r="C1060" s="46"/>
      <c r="D1060" s="46"/>
      <c r="E1060" s="46"/>
    </row>
    <row r="1061" spans="1:5" ht="12.75">
      <c r="A1061" s="45"/>
      <c r="B1061" s="46"/>
      <c r="C1061" s="46"/>
      <c r="D1061" s="46"/>
      <c r="E1061" s="46"/>
    </row>
    <row r="1062" spans="1:5" ht="12.75">
      <c r="A1062" s="45"/>
      <c r="B1062" s="46"/>
      <c r="C1062" s="46"/>
      <c r="D1062" s="46"/>
      <c r="E1062" s="46"/>
    </row>
    <row r="1063" spans="1:5" ht="12.75">
      <c r="A1063" s="45"/>
      <c r="B1063" s="46"/>
      <c r="C1063" s="46"/>
      <c r="D1063" s="46"/>
      <c r="E1063" s="46"/>
    </row>
    <row r="1064" spans="1:5" ht="12.75">
      <c r="A1064" s="45"/>
      <c r="B1064" s="46"/>
      <c r="C1064" s="46"/>
      <c r="D1064" s="46"/>
      <c r="E1064" s="46"/>
    </row>
    <row r="1065" spans="1:5" ht="12.75">
      <c r="A1065" s="45"/>
      <c r="B1065" s="46"/>
      <c r="C1065" s="46"/>
      <c r="D1065" s="46"/>
      <c r="E1065" s="46"/>
    </row>
    <row r="1066" spans="1:5" ht="12.75">
      <c r="A1066" s="45"/>
      <c r="B1066" s="46"/>
      <c r="C1066" s="46"/>
      <c r="D1066" s="46"/>
      <c r="E1066" s="46"/>
    </row>
    <row r="1067" spans="1:5" ht="12.75">
      <c r="A1067" s="45"/>
      <c r="B1067" s="46"/>
      <c r="C1067" s="46"/>
      <c r="D1067" s="46"/>
      <c r="E1067" s="46"/>
    </row>
    <row r="1068" spans="1:5" ht="12.75">
      <c r="A1068" s="45"/>
      <c r="B1068" s="46"/>
      <c r="C1068" s="46"/>
      <c r="D1068" s="46"/>
      <c r="E1068" s="46"/>
    </row>
    <row r="1069" spans="1:5" ht="12.75">
      <c r="A1069" s="45"/>
      <c r="B1069" s="46"/>
      <c r="C1069" s="46"/>
      <c r="D1069" s="46"/>
      <c r="E1069" s="46"/>
    </row>
    <row r="1070" spans="1:5" ht="12.75">
      <c r="A1070" s="45"/>
      <c r="B1070" s="46"/>
      <c r="C1070" s="46"/>
      <c r="D1070" s="46"/>
      <c r="E1070" s="46"/>
    </row>
    <row r="1071" spans="1:5" ht="12.75">
      <c r="A1071" s="45"/>
      <c r="B1071" s="46"/>
      <c r="C1071" s="46"/>
      <c r="D1071" s="46"/>
      <c r="E1071" s="46"/>
    </row>
    <row r="1072" spans="1:5" ht="12.75">
      <c r="A1072" s="45"/>
      <c r="B1072" s="46"/>
      <c r="C1072" s="46"/>
      <c r="D1072" s="46"/>
      <c r="E1072" s="46"/>
    </row>
    <row r="1073" spans="1:5" ht="12.75">
      <c r="A1073" s="45"/>
      <c r="B1073" s="46"/>
      <c r="C1073" s="46"/>
      <c r="D1073" s="46"/>
      <c r="E1073" s="46"/>
    </row>
    <row r="1074" spans="1:5" ht="12.75">
      <c r="A1074" s="45"/>
      <c r="B1074" s="46"/>
      <c r="C1074" s="46"/>
      <c r="D1074" s="46"/>
      <c r="E1074" s="46"/>
    </row>
    <row r="1075" spans="1:5" ht="12.75">
      <c r="A1075" s="45"/>
      <c r="B1075" s="46"/>
      <c r="C1075" s="46"/>
      <c r="D1075" s="46"/>
      <c r="E1075" s="46"/>
    </row>
    <row r="1076" spans="1:5" ht="12.75">
      <c r="A1076" s="45"/>
      <c r="B1076" s="46"/>
      <c r="C1076" s="46"/>
      <c r="D1076" s="46"/>
      <c r="E1076" s="46"/>
    </row>
    <row r="1077" spans="1:5" ht="12.75">
      <c r="A1077" s="45"/>
      <c r="B1077" s="46"/>
      <c r="C1077" s="46"/>
      <c r="D1077" s="46"/>
      <c r="E1077" s="46"/>
    </row>
    <row r="1078" spans="1:5" ht="12.75">
      <c r="A1078" s="45"/>
      <c r="B1078" s="46"/>
      <c r="C1078" s="46"/>
      <c r="D1078" s="46"/>
      <c r="E1078" s="46"/>
    </row>
    <row r="1079" spans="1:5" ht="12.75">
      <c r="A1079" s="45"/>
      <c r="B1079" s="46"/>
      <c r="C1079" s="46"/>
      <c r="D1079" s="46"/>
      <c r="E1079" s="46"/>
    </row>
    <row r="1080" spans="1:5" ht="12.75">
      <c r="A1080" s="45"/>
      <c r="B1080" s="46"/>
      <c r="C1080" s="46"/>
      <c r="D1080" s="46"/>
      <c r="E1080" s="46"/>
    </row>
    <row r="1081" spans="1:5" ht="12.75">
      <c r="A1081" s="45"/>
      <c r="B1081" s="46"/>
      <c r="C1081" s="46"/>
      <c r="D1081" s="46"/>
      <c r="E1081" s="46"/>
    </row>
    <row r="1082" spans="1:5" ht="12.75">
      <c r="A1082" s="45"/>
      <c r="B1082" s="46"/>
      <c r="C1082" s="46"/>
      <c r="D1082" s="46"/>
      <c r="E1082" s="46"/>
    </row>
    <row r="1083" spans="1:5" ht="12.75">
      <c r="A1083" s="45"/>
      <c r="B1083" s="46"/>
      <c r="C1083" s="46"/>
      <c r="D1083" s="46"/>
      <c r="E1083" s="46"/>
    </row>
    <row r="1084" spans="1:5" ht="12.75">
      <c r="A1084" s="45"/>
      <c r="B1084" s="46"/>
      <c r="C1084" s="46"/>
      <c r="D1084" s="46"/>
      <c r="E1084" s="46"/>
    </row>
    <row r="1085" spans="1:5" ht="12.75">
      <c r="A1085" s="45"/>
      <c r="B1085" s="46"/>
      <c r="C1085" s="46"/>
      <c r="D1085" s="46"/>
      <c r="E1085" s="46"/>
    </row>
    <row r="1086" spans="1:5" ht="12.75">
      <c r="A1086" s="45"/>
      <c r="B1086" s="46"/>
      <c r="C1086" s="46"/>
      <c r="D1086" s="46"/>
      <c r="E1086" s="46"/>
    </row>
    <row r="1087" spans="1:5" ht="12.75">
      <c r="A1087" s="45"/>
      <c r="B1087" s="46"/>
      <c r="C1087" s="46"/>
      <c r="D1087" s="46"/>
      <c r="E1087" s="46"/>
    </row>
    <row r="1088" spans="1:5" ht="12.75">
      <c r="A1088" s="45"/>
      <c r="B1088" s="46"/>
      <c r="C1088" s="46"/>
      <c r="D1088" s="46"/>
      <c r="E1088" s="46"/>
    </row>
    <row r="1089" spans="1:5" ht="12.75">
      <c r="A1089" s="45"/>
      <c r="B1089" s="46"/>
      <c r="C1089" s="46"/>
      <c r="D1089" s="46"/>
      <c r="E1089" s="46"/>
    </row>
    <row r="1090" spans="1:5" ht="12.75">
      <c r="A1090" s="45"/>
      <c r="B1090" s="46"/>
      <c r="C1090" s="46"/>
      <c r="D1090" s="46"/>
      <c r="E1090" s="46"/>
    </row>
    <row r="1091" spans="1:5" ht="12.75">
      <c r="A1091" s="45"/>
      <c r="B1091" s="46"/>
      <c r="C1091" s="46"/>
      <c r="D1091" s="46"/>
      <c r="E1091" s="46"/>
    </row>
    <row r="1092" spans="1:5" ht="12.75">
      <c r="A1092" s="45"/>
      <c r="B1092" s="46"/>
      <c r="C1092" s="46"/>
      <c r="D1092" s="46"/>
      <c r="E1092" s="46"/>
    </row>
    <row r="1093" spans="1:5" ht="12.75">
      <c r="A1093" s="45"/>
      <c r="B1093" s="46"/>
      <c r="C1093" s="46"/>
      <c r="D1093" s="46"/>
      <c r="E1093" s="46"/>
    </row>
    <row r="1094" spans="1:5" ht="12.75">
      <c r="A1094" s="45"/>
      <c r="B1094" s="46"/>
      <c r="C1094" s="46"/>
      <c r="D1094" s="46"/>
      <c r="E1094" s="46"/>
    </row>
    <row r="1095" spans="1:5" ht="12.75">
      <c r="A1095" s="45"/>
      <c r="B1095" s="46"/>
      <c r="C1095" s="46"/>
      <c r="D1095" s="46"/>
      <c r="E1095" s="46"/>
    </row>
    <row r="1096" spans="1:5" ht="12.75">
      <c r="A1096" s="45"/>
      <c r="B1096" s="46"/>
      <c r="C1096" s="46"/>
      <c r="D1096" s="46"/>
      <c r="E1096" s="46"/>
    </row>
    <row r="1097" spans="1:5" ht="12.75">
      <c r="A1097" s="45"/>
      <c r="B1097" s="46"/>
      <c r="C1097" s="46"/>
      <c r="D1097" s="46"/>
      <c r="E1097" s="46"/>
    </row>
    <row r="1098" spans="1:5" ht="12.75">
      <c r="A1098" s="45"/>
      <c r="B1098" s="46"/>
      <c r="C1098" s="46"/>
      <c r="D1098" s="46"/>
      <c r="E1098" s="46"/>
    </row>
    <row r="1099" spans="1:5" ht="12.75">
      <c r="A1099" s="45"/>
      <c r="B1099" s="46"/>
      <c r="C1099" s="46"/>
      <c r="D1099" s="46"/>
      <c r="E1099" s="46"/>
    </row>
    <row r="1100" spans="1:5" ht="12.75">
      <c r="A1100" s="45"/>
      <c r="B1100" s="46"/>
      <c r="C1100" s="46"/>
      <c r="D1100" s="46"/>
      <c r="E1100" s="46"/>
    </row>
    <row r="1101" spans="1:5" ht="12.75">
      <c r="A1101" s="45"/>
      <c r="B1101" s="46"/>
      <c r="C1101" s="46"/>
      <c r="D1101" s="46"/>
      <c r="E1101" s="46"/>
    </row>
    <row r="1102" spans="1:5" ht="12.75">
      <c r="A1102" s="45"/>
      <c r="B1102" s="46"/>
      <c r="C1102" s="46"/>
      <c r="D1102" s="46"/>
      <c r="E1102" s="46"/>
    </row>
    <row r="1103" spans="1:5" ht="12.75">
      <c r="A1103" s="45"/>
      <c r="B1103" s="46"/>
      <c r="C1103" s="46"/>
      <c r="D1103" s="46"/>
      <c r="E1103" s="46"/>
    </row>
    <row r="1104" spans="1:5" ht="12.75">
      <c r="A1104" s="45"/>
      <c r="B1104" s="46"/>
      <c r="C1104" s="46"/>
      <c r="D1104" s="46"/>
      <c r="E1104" s="46"/>
    </row>
    <row r="1105" spans="1:5" ht="12.75">
      <c r="A1105" s="45"/>
      <c r="B1105" s="46"/>
      <c r="C1105" s="46"/>
      <c r="D1105" s="46"/>
      <c r="E1105" s="46"/>
    </row>
    <row r="1106" spans="1:5" ht="12.75">
      <c r="A1106" s="45"/>
      <c r="B1106" s="46"/>
      <c r="C1106" s="46"/>
      <c r="D1106" s="46"/>
      <c r="E1106" s="46"/>
    </row>
    <row r="1107" spans="1:5" ht="12.75">
      <c r="A1107" s="45"/>
      <c r="B1107" s="46"/>
      <c r="C1107" s="46"/>
      <c r="D1107" s="46"/>
      <c r="E1107" s="46"/>
    </row>
    <row r="1108" spans="1:5" ht="12.75">
      <c r="A1108" s="45"/>
      <c r="B1108" s="46"/>
      <c r="C1108" s="46"/>
      <c r="D1108" s="46"/>
      <c r="E1108" s="46"/>
    </row>
    <row r="1109" spans="1:5" ht="12.75">
      <c r="A1109" s="45"/>
      <c r="B1109" s="46"/>
      <c r="C1109" s="46"/>
      <c r="D1109" s="46"/>
      <c r="E1109" s="46"/>
    </row>
    <row r="1110" spans="1:5" ht="12.75">
      <c r="A1110" s="45"/>
      <c r="B1110" s="46"/>
      <c r="C1110" s="46"/>
      <c r="D1110" s="46"/>
      <c r="E1110" s="46"/>
    </row>
    <row r="1111" spans="1:5" ht="12.75">
      <c r="A1111" s="45"/>
      <c r="B1111" s="46"/>
      <c r="C1111" s="46"/>
      <c r="D1111" s="46"/>
      <c r="E1111" s="46"/>
    </row>
    <row r="1112" spans="1:5" ht="12.75">
      <c r="A1112" s="45"/>
      <c r="B1112" s="46"/>
      <c r="C1112" s="46"/>
      <c r="D1112" s="46"/>
      <c r="E1112" s="46"/>
    </row>
    <row r="1113" spans="1:5" ht="12.75">
      <c r="A1113" s="45"/>
      <c r="B1113" s="46"/>
      <c r="C1113" s="46"/>
      <c r="D1113" s="46"/>
      <c r="E1113" s="46"/>
    </row>
    <row r="1114" spans="1:5" ht="12.75">
      <c r="A1114" s="45"/>
      <c r="B1114" s="46"/>
      <c r="C1114" s="46"/>
      <c r="D1114" s="46"/>
      <c r="E1114" s="46"/>
    </row>
    <row r="1115" spans="1:5" ht="12.75">
      <c r="A1115" s="45"/>
      <c r="B1115" s="46"/>
      <c r="C1115" s="46"/>
      <c r="D1115" s="46"/>
      <c r="E1115" s="46"/>
    </row>
    <row r="1116" spans="1:5" ht="12.75">
      <c r="A1116" s="45"/>
      <c r="B1116" s="46"/>
      <c r="C1116" s="46"/>
      <c r="D1116" s="46"/>
      <c r="E1116" s="46"/>
    </row>
    <row r="1117" spans="1:5" ht="12.75">
      <c r="A1117" s="45"/>
      <c r="B1117" s="46"/>
      <c r="C1117" s="46"/>
      <c r="D1117" s="46"/>
      <c r="E1117" s="46"/>
    </row>
    <row r="1118" spans="1:5" ht="12.75">
      <c r="A1118" s="45"/>
      <c r="B1118" s="46"/>
      <c r="C1118" s="46"/>
      <c r="D1118" s="46"/>
      <c r="E1118" s="46"/>
    </row>
    <row r="1119" spans="1:5" ht="12.75">
      <c r="A1119" s="45"/>
      <c r="B1119" s="46"/>
      <c r="C1119" s="46"/>
      <c r="D1119" s="46"/>
      <c r="E1119" s="46"/>
    </row>
    <row r="1120" spans="1:5" ht="12.75">
      <c r="A1120" s="45"/>
      <c r="B1120" s="46"/>
      <c r="C1120" s="46"/>
      <c r="D1120" s="46"/>
      <c r="E1120" s="46"/>
    </row>
    <row r="1121" spans="1:5" ht="12.75">
      <c r="A1121" s="45"/>
      <c r="B1121" s="46"/>
      <c r="C1121" s="46"/>
      <c r="D1121" s="46"/>
      <c r="E1121" s="46"/>
    </row>
    <row r="1122" spans="1:5" ht="12.75">
      <c r="A1122" s="45"/>
      <c r="B1122" s="46"/>
      <c r="C1122" s="46"/>
      <c r="D1122" s="46"/>
      <c r="E1122" s="46"/>
    </row>
    <row r="1123" spans="1:5" ht="12.75">
      <c r="A1123" s="45"/>
      <c r="B1123" s="46"/>
      <c r="C1123" s="46"/>
      <c r="D1123" s="46"/>
      <c r="E1123" s="46"/>
    </row>
    <row r="1124" spans="1:5" ht="12.75">
      <c r="A1124" s="45"/>
      <c r="B1124" s="46"/>
      <c r="C1124" s="46"/>
      <c r="D1124" s="46"/>
      <c r="E1124" s="46"/>
    </row>
    <row r="1125" spans="1:5" ht="12.75">
      <c r="A1125" s="45"/>
      <c r="B1125" s="46"/>
      <c r="C1125" s="46"/>
      <c r="D1125" s="46"/>
      <c r="E1125" s="46"/>
    </row>
    <row r="1126" spans="1:5" ht="12.75">
      <c r="A1126" s="45"/>
      <c r="B1126" s="46"/>
      <c r="C1126" s="46"/>
      <c r="D1126" s="46"/>
      <c r="E1126" s="46"/>
    </row>
    <row r="1127" spans="1:5" ht="12.75">
      <c r="A1127" s="45"/>
      <c r="B1127" s="46"/>
      <c r="C1127" s="46"/>
      <c r="D1127" s="46"/>
      <c r="E1127" s="46"/>
    </row>
    <row r="1128" spans="1:5" ht="12.75">
      <c r="A1128" s="45"/>
      <c r="B1128" s="46"/>
      <c r="C1128" s="46"/>
      <c r="D1128" s="46"/>
      <c r="E1128" s="46"/>
    </row>
    <row r="1129" spans="1:5" ht="12.75">
      <c r="A1129" s="45"/>
      <c r="B1129" s="46"/>
      <c r="C1129" s="46"/>
      <c r="D1129" s="46"/>
      <c r="E1129" s="46"/>
    </row>
    <row r="1130" spans="1:5" ht="12.75">
      <c r="A1130" s="45"/>
      <c r="B1130" s="46"/>
      <c r="C1130" s="46"/>
      <c r="D1130" s="46"/>
      <c r="E1130" s="46"/>
    </row>
    <row r="1131" spans="1:5" ht="12.75">
      <c r="A1131" s="45"/>
      <c r="B1131" s="46"/>
      <c r="C1131" s="46"/>
      <c r="D1131" s="46"/>
      <c r="E1131" s="46"/>
    </row>
    <row r="1132" spans="1:5" ht="12.75">
      <c r="A1132" s="45"/>
      <c r="B1132" s="46"/>
      <c r="C1132" s="46"/>
      <c r="D1132" s="46"/>
      <c r="E1132" s="46"/>
    </row>
    <row r="1133" spans="1:5" ht="12.75">
      <c r="A1133" s="45"/>
      <c r="B1133" s="46"/>
      <c r="C1133" s="46"/>
      <c r="D1133" s="46"/>
      <c r="E1133" s="46"/>
    </row>
    <row r="1134" spans="1:5" ht="12.75">
      <c r="A1134" s="45"/>
      <c r="B1134" s="46"/>
      <c r="C1134" s="46"/>
      <c r="D1134" s="46"/>
      <c r="E1134" s="46"/>
    </row>
    <row r="1135" spans="1:5" ht="12.75">
      <c r="A1135" s="45"/>
      <c r="B1135" s="46"/>
      <c r="C1135" s="46"/>
      <c r="D1135" s="46"/>
      <c r="E1135" s="46"/>
    </row>
    <row r="1136" spans="1:5" ht="12.75">
      <c r="A1136" s="45"/>
      <c r="B1136" s="46"/>
      <c r="C1136" s="46"/>
      <c r="D1136" s="46"/>
      <c r="E1136" s="46"/>
    </row>
    <row r="1137" spans="1:5" ht="12.75">
      <c r="A1137" s="45"/>
      <c r="B1137" s="46"/>
      <c r="C1137" s="46"/>
      <c r="D1137" s="46"/>
      <c r="E1137" s="46"/>
    </row>
    <row r="1138" spans="1:5" ht="12.75">
      <c r="A1138" s="45"/>
      <c r="B1138" s="46"/>
      <c r="C1138" s="46"/>
      <c r="D1138" s="46"/>
      <c r="E1138" s="46"/>
    </row>
    <row r="1139" spans="1:5" ht="12.75">
      <c r="A1139" s="45"/>
      <c r="B1139" s="46"/>
      <c r="C1139" s="46"/>
      <c r="D1139" s="46"/>
      <c r="E1139" s="46"/>
    </row>
    <row r="1140" spans="1:5" ht="12.75">
      <c r="A1140" s="45"/>
      <c r="B1140" s="46"/>
      <c r="C1140" s="46"/>
      <c r="D1140" s="46"/>
      <c r="E1140" s="46"/>
    </row>
    <row r="1141" spans="1:5" ht="12.75">
      <c r="A1141" s="45"/>
      <c r="B1141" s="46"/>
      <c r="C1141" s="46"/>
      <c r="D1141" s="46"/>
      <c r="E1141" s="46"/>
    </row>
    <row r="1142" spans="1:5" ht="12.75">
      <c r="A1142" s="45"/>
      <c r="B1142" s="46"/>
      <c r="C1142" s="46"/>
      <c r="D1142" s="46"/>
      <c r="E1142" s="46"/>
    </row>
    <row r="1143" spans="1:5" ht="12.75">
      <c r="A1143" s="45"/>
      <c r="B1143" s="46"/>
      <c r="C1143" s="46"/>
      <c r="D1143" s="46"/>
      <c r="E1143" s="46"/>
    </row>
    <row r="1144" spans="1:5" ht="12.75">
      <c r="A1144" s="45"/>
      <c r="B1144" s="46"/>
      <c r="C1144" s="46"/>
      <c r="D1144" s="46"/>
      <c r="E1144" s="46"/>
    </row>
    <row r="1145" spans="1:5" ht="12.75">
      <c r="A1145" s="45"/>
      <c r="B1145" s="46"/>
      <c r="C1145" s="46"/>
      <c r="D1145" s="46"/>
      <c r="E1145" s="46"/>
    </row>
    <row r="1146" spans="1:5" ht="12.75">
      <c r="A1146" s="45"/>
      <c r="B1146" s="46"/>
      <c r="C1146" s="46"/>
      <c r="D1146" s="46"/>
      <c r="E1146" s="46"/>
    </row>
    <row r="1147" spans="1:5" ht="12.75">
      <c r="A1147" s="45"/>
      <c r="B1147" s="46"/>
      <c r="C1147" s="46"/>
      <c r="D1147" s="46"/>
      <c r="E1147" s="46"/>
    </row>
    <row r="1148" spans="1:5" ht="12.75">
      <c r="A1148" s="45"/>
      <c r="B1148" s="46"/>
      <c r="C1148" s="46"/>
      <c r="D1148" s="46"/>
      <c r="E1148" s="46"/>
    </row>
    <row r="1149" spans="1:5" ht="12.75">
      <c r="A1149" s="45"/>
      <c r="B1149" s="46"/>
      <c r="C1149" s="46"/>
      <c r="D1149" s="46"/>
      <c r="E1149" s="46"/>
    </row>
    <row r="1150" spans="1:5" ht="12.75">
      <c r="A1150" s="45"/>
      <c r="B1150" s="46"/>
      <c r="C1150" s="46"/>
      <c r="D1150" s="46"/>
      <c r="E1150" s="46"/>
    </row>
    <row r="1151" spans="1:5" ht="12.75">
      <c r="A1151" s="45"/>
      <c r="B1151" s="46"/>
      <c r="C1151" s="46"/>
      <c r="D1151" s="46"/>
      <c r="E1151" s="46"/>
    </row>
    <row r="1152" spans="1:5" ht="12.75">
      <c r="A1152" s="45"/>
      <c r="B1152" s="46"/>
      <c r="C1152" s="46"/>
      <c r="D1152" s="46"/>
      <c r="E1152" s="46"/>
    </row>
    <row r="1153" spans="1:5" ht="12.75">
      <c r="A1153" s="45"/>
      <c r="B1153" s="46"/>
      <c r="C1153" s="46"/>
      <c r="D1153" s="46"/>
      <c r="E1153" s="46"/>
    </row>
    <row r="1154" spans="1:5" ht="12.75">
      <c r="A1154" s="45"/>
      <c r="B1154" s="46"/>
      <c r="C1154" s="46"/>
      <c r="D1154" s="46"/>
      <c r="E1154" s="46"/>
    </row>
    <row r="1155" spans="1:5" ht="12.75">
      <c r="A1155" s="45"/>
      <c r="B1155" s="46"/>
      <c r="C1155" s="46"/>
      <c r="D1155" s="46"/>
      <c r="E1155" s="46"/>
    </row>
    <row r="1156" spans="1:5" ht="12.75">
      <c r="A1156" s="45"/>
      <c r="B1156" s="46"/>
      <c r="C1156" s="46"/>
      <c r="D1156" s="46"/>
      <c r="E1156" s="46"/>
    </row>
    <row r="1157" spans="1:5" ht="12.75">
      <c r="A1157" s="45"/>
      <c r="B1157" s="46"/>
      <c r="C1157" s="46"/>
      <c r="D1157" s="46"/>
      <c r="E1157" s="46"/>
    </row>
    <row r="1158" spans="1:5" ht="12.75">
      <c r="A1158" s="45"/>
      <c r="B1158" s="46"/>
      <c r="C1158" s="46"/>
      <c r="D1158" s="46"/>
      <c r="E1158" s="46"/>
    </row>
    <row r="1159" spans="1:5" ht="12.75">
      <c r="A1159" s="45"/>
      <c r="B1159" s="46"/>
      <c r="C1159" s="46"/>
      <c r="D1159" s="46"/>
      <c r="E1159" s="46"/>
    </row>
    <row r="1160" spans="1:5" ht="12.75">
      <c r="A1160" s="45"/>
      <c r="B1160" s="46"/>
      <c r="C1160" s="46"/>
      <c r="D1160" s="46"/>
      <c r="E1160" s="46"/>
    </row>
    <row r="1161" spans="1:5" ht="12.75">
      <c r="A1161" s="45"/>
      <c r="B1161" s="46"/>
      <c r="C1161" s="46"/>
      <c r="D1161" s="46"/>
      <c r="E1161" s="46"/>
    </row>
    <row r="1162" spans="1:5" ht="12.75">
      <c r="A1162" s="45"/>
      <c r="B1162" s="46"/>
      <c r="C1162" s="46"/>
      <c r="D1162" s="46"/>
      <c r="E1162" s="46"/>
    </row>
    <row r="1163" spans="1:5" ht="12.75">
      <c r="A1163" s="45"/>
      <c r="B1163" s="46"/>
      <c r="C1163" s="46"/>
      <c r="D1163" s="46"/>
      <c r="E1163" s="46"/>
    </row>
    <row r="1164" spans="1:5" ht="12.75">
      <c r="A1164" s="45"/>
      <c r="B1164" s="46"/>
      <c r="C1164" s="46"/>
      <c r="D1164" s="46"/>
      <c r="E1164" s="46"/>
    </row>
    <row r="1165" spans="1:5" ht="12.75">
      <c r="A1165" s="45"/>
      <c r="B1165" s="46"/>
      <c r="C1165" s="46"/>
      <c r="D1165" s="46"/>
      <c r="E1165" s="46"/>
    </row>
    <row r="1166" spans="1:5" ht="12.75">
      <c r="A1166" s="45"/>
      <c r="B1166" s="46"/>
      <c r="C1166" s="46"/>
      <c r="D1166" s="46"/>
      <c r="E1166" s="46"/>
    </row>
    <row r="1167" spans="1:5" ht="12.75">
      <c r="A1167" s="45"/>
      <c r="B1167" s="46"/>
      <c r="C1167" s="46"/>
      <c r="D1167" s="46"/>
      <c r="E1167" s="46"/>
    </row>
    <row r="1168" spans="1:5" ht="12.75">
      <c r="A1168" s="45"/>
      <c r="B1168" s="46"/>
      <c r="C1168" s="46"/>
      <c r="D1168" s="46"/>
      <c r="E1168" s="46"/>
    </row>
    <row r="1169" spans="1:5" ht="12.75">
      <c r="A1169" s="45"/>
      <c r="B1169" s="46"/>
      <c r="C1169" s="46"/>
      <c r="D1169" s="46"/>
      <c r="E1169" s="46"/>
    </row>
    <row r="1170" spans="1:5" ht="12.75">
      <c r="A1170" s="45"/>
      <c r="B1170" s="46"/>
      <c r="C1170" s="46"/>
      <c r="D1170" s="46"/>
      <c r="E1170" s="46"/>
    </row>
    <row r="1171" spans="1:5" ht="12.75">
      <c r="A1171" s="45"/>
      <c r="B1171" s="46"/>
      <c r="C1171" s="46"/>
      <c r="D1171" s="46"/>
      <c r="E1171" s="46"/>
    </row>
    <row r="1172" spans="1:5" ht="12.75">
      <c r="A1172" s="45"/>
      <c r="B1172" s="46"/>
      <c r="C1172" s="46"/>
      <c r="D1172" s="46"/>
      <c r="E1172" s="46"/>
    </row>
    <row r="1173" spans="1:5" ht="12.75">
      <c r="A1173" s="45"/>
      <c r="B1173" s="46"/>
      <c r="C1173" s="46"/>
      <c r="D1173" s="46"/>
      <c r="E1173" s="46"/>
    </row>
    <row r="1174" spans="1:5" ht="12.75">
      <c r="A1174" s="45"/>
      <c r="B1174" s="46"/>
      <c r="C1174" s="46"/>
      <c r="D1174" s="46"/>
      <c r="E1174" s="46"/>
    </row>
    <row r="1175" spans="1:5" ht="12.75">
      <c r="A1175" s="45"/>
      <c r="B1175" s="46"/>
      <c r="C1175" s="46"/>
      <c r="D1175" s="46"/>
      <c r="E1175" s="46"/>
    </row>
    <row r="1176" spans="1:5" ht="12.75">
      <c r="A1176" s="45"/>
      <c r="B1176" s="46"/>
      <c r="C1176" s="46"/>
      <c r="D1176" s="46"/>
      <c r="E1176" s="46"/>
    </row>
    <row r="1177" spans="1:5" ht="12.75">
      <c r="A1177" s="45"/>
      <c r="B1177" s="46"/>
      <c r="C1177" s="46"/>
      <c r="D1177" s="46"/>
      <c r="E1177" s="46"/>
    </row>
    <row r="1178" spans="1:5" ht="12.75">
      <c r="A1178" s="45"/>
      <c r="B1178" s="46"/>
      <c r="C1178" s="46"/>
      <c r="D1178" s="46"/>
      <c r="E1178" s="46"/>
    </row>
    <row r="1179" spans="1:5" ht="12.75">
      <c r="A1179" s="45"/>
      <c r="B1179" s="46"/>
      <c r="C1179" s="46"/>
      <c r="D1179" s="46"/>
      <c r="E1179" s="46"/>
    </row>
    <row r="1180" spans="1:5" ht="12.75">
      <c r="A1180" s="45"/>
      <c r="B1180" s="46"/>
      <c r="C1180" s="46"/>
      <c r="D1180" s="46"/>
      <c r="E1180" s="46"/>
    </row>
    <row r="1181" spans="1:5" ht="12.75">
      <c r="A1181" s="45"/>
      <c r="B1181" s="46"/>
      <c r="C1181" s="46"/>
      <c r="D1181" s="46"/>
      <c r="E1181" s="46"/>
    </row>
    <row r="1182" spans="1:5" ht="12.75">
      <c r="A1182" s="45"/>
      <c r="B1182" s="46"/>
      <c r="C1182" s="46"/>
      <c r="D1182" s="46"/>
      <c r="E1182" s="46"/>
    </row>
    <row r="1183" spans="1:5" ht="12.75">
      <c r="A1183" s="45"/>
      <c r="B1183" s="46"/>
      <c r="C1183" s="46"/>
      <c r="D1183" s="46"/>
      <c r="E1183" s="46"/>
    </row>
    <row r="1184" spans="1:5" ht="12.75">
      <c r="A1184" s="45"/>
      <c r="B1184" s="46"/>
      <c r="C1184" s="46"/>
      <c r="D1184" s="46"/>
      <c r="E1184" s="46"/>
    </row>
    <row r="1185" spans="1:5" ht="12.75">
      <c r="A1185" s="45"/>
      <c r="B1185" s="46"/>
      <c r="C1185" s="46"/>
      <c r="D1185" s="46"/>
      <c r="E1185" s="46"/>
    </row>
    <row r="1186" spans="1:5" ht="12.75">
      <c r="A1186" s="45"/>
      <c r="B1186" s="46"/>
      <c r="C1186" s="46"/>
      <c r="D1186" s="46"/>
      <c r="E1186" s="46"/>
    </row>
    <row r="1187" spans="1:5" ht="12.75">
      <c r="A1187" s="45"/>
      <c r="B1187" s="46"/>
      <c r="C1187" s="46"/>
      <c r="D1187" s="46"/>
      <c r="E1187" s="46"/>
    </row>
    <row r="1188" spans="1:5" ht="12.75">
      <c r="A1188" s="45"/>
      <c r="B1188" s="46"/>
      <c r="C1188" s="46"/>
      <c r="D1188" s="46"/>
      <c r="E1188" s="46"/>
    </row>
    <row r="1189" spans="1:5" ht="12.75">
      <c r="A1189" s="45"/>
      <c r="B1189" s="46"/>
      <c r="C1189" s="46"/>
      <c r="D1189" s="46"/>
      <c r="E1189" s="46"/>
    </row>
    <row r="1190" spans="1:5" ht="12.75">
      <c r="A1190" s="45"/>
      <c r="B1190" s="46"/>
      <c r="C1190" s="46"/>
      <c r="D1190" s="46"/>
      <c r="E1190" s="46"/>
    </row>
    <row r="1191" spans="1:5" ht="12.75">
      <c r="A1191" s="45"/>
      <c r="B1191" s="46"/>
      <c r="C1191" s="46"/>
      <c r="D1191" s="46"/>
      <c r="E1191" s="46"/>
    </row>
    <row r="1192" spans="1:5" ht="12.75">
      <c r="A1192" s="45"/>
      <c r="B1192" s="46"/>
      <c r="C1192" s="46"/>
      <c r="D1192" s="46"/>
      <c r="E1192" s="46"/>
    </row>
    <row r="1193" spans="1:5" ht="12.75">
      <c r="A1193" s="45"/>
      <c r="B1193" s="46"/>
      <c r="C1193" s="46"/>
      <c r="D1193" s="46"/>
      <c r="E1193" s="46"/>
    </row>
    <row r="1194" spans="1:5" ht="12.75">
      <c r="A1194" s="45"/>
      <c r="B1194" s="46"/>
      <c r="C1194" s="46"/>
      <c r="D1194" s="46"/>
      <c r="E1194" s="46"/>
    </row>
    <row r="1195" spans="1:5" ht="12.75">
      <c r="A1195" s="45"/>
      <c r="B1195" s="46"/>
      <c r="C1195" s="46"/>
      <c r="D1195" s="46"/>
      <c r="E1195" s="46"/>
    </row>
    <row r="1196" spans="1:5" ht="12.75">
      <c r="A1196" s="45"/>
      <c r="B1196" s="46"/>
      <c r="C1196" s="46"/>
      <c r="D1196" s="46"/>
      <c r="E1196" s="46"/>
    </row>
    <row r="1197" spans="1:5" ht="12.75">
      <c r="A1197" s="45"/>
      <c r="B1197" s="46"/>
      <c r="C1197" s="46"/>
      <c r="D1197" s="46"/>
      <c r="E1197" s="46"/>
    </row>
    <row r="1198" spans="1:5" ht="12.75">
      <c r="A1198" s="45"/>
      <c r="B1198" s="46"/>
      <c r="C1198" s="46"/>
      <c r="D1198" s="46"/>
      <c r="E1198" s="46"/>
    </row>
    <row r="1199" spans="1:5" ht="12.75">
      <c r="A1199" s="45"/>
      <c r="B1199" s="46"/>
      <c r="C1199" s="46"/>
      <c r="D1199" s="46"/>
      <c r="E1199" s="46"/>
    </row>
    <row r="1200" spans="1:5" ht="12.75">
      <c r="A1200" s="45"/>
      <c r="B1200" s="46"/>
      <c r="C1200" s="46"/>
      <c r="D1200" s="46"/>
      <c r="E1200" s="46"/>
    </row>
    <row r="1201" spans="1:5" ht="12.75">
      <c r="A1201" s="45"/>
      <c r="B1201" s="46"/>
      <c r="C1201" s="46"/>
      <c r="D1201" s="46"/>
      <c r="E1201" s="46"/>
    </row>
    <row r="1202" spans="1:5" ht="12.75">
      <c r="A1202" s="45"/>
      <c r="B1202" s="46"/>
      <c r="C1202" s="46"/>
      <c r="D1202" s="46"/>
      <c r="E1202" s="46"/>
    </row>
    <row r="1203" spans="1:5" ht="12.75">
      <c r="A1203" s="45"/>
      <c r="B1203" s="46"/>
      <c r="C1203" s="46"/>
      <c r="D1203" s="46"/>
      <c r="E1203" s="46"/>
    </row>
    <row r="1204" spans="1:5" ht="12.75">
      <c r="A1204" s="45"/>
      <c r="B1204" s="46"/>
      <c r="C1204" s="46"/>
      <c r="D1204" s="46"/>
      <c r="E1204" s="46"/>
    </row>
    <row r="1205" spans="1:5" ht="12.75">
      <c r="A1205" s="45"/>
      <c r="B1205" s="46"/>
      <c r="C1205" s="46"/>
      <c r="D1205" s="46"/>
      <c r="E1205" s="46"/>
    </row>
    <row r="1206" spans="1:5" ht="12.75">
      <c r="A1206" s="45"/>
      <c r="B1206" s="46"/>
      <c r="C1206" s="46"/>
      <c r="D1206" s="46"/>
      <c r="E1206" s="46"/>
    </row>
    <row r="1207" spans="1:5" ht="12.75">
      <c r="A1207" s="45"/>
      <c r="B1207" s="46"/>
      <c r="C1207" s="46"/>
      <c r="D1207" s="46"/>
      <c r="E1207" s="46"/>
    </row>
    <row r="1208" spans="1:5" ht="12.75">
      <c r="A1208" s="45"/>
      <c r="B1208" s="46"/>
      <c r="C1208" s="46"/>
      <c r="D1208" s="46"/>
      <c r="E1208" s="46"/>
    </row>
    <row r="1209" spans="1:5" ht="12.75">
      <c r="A1209" s="45"/>
      <c r="B1209" s="46"/>
      <c r="C1209" s="46"/>
      <c r="D1209" s="46"/>
      <c r="E1209" s="46"/>
    </row>
    <row r="1210" spans="1:5" ht="12.75">
      <c r="A1210" s="45"/>
      <c r="B1210" s="46"/>
      <c r="C1210" s="46"/>
      <c r="D1210" s="46"/>
      <c r="E1210" s="46"/>
    </row>
    <row r="1211" spans="1:5" ht="12.75">
      <c r="A1211" s="45"/>
      <c r="B1211" s="46"/>
      <c r="C1211" s="46"/>
      <c r="D1211" s="46"/>
      <c r="E1211" s="46"/>
    </row>
    <row r="1212" spans="1:5" ht="12.75">
      <c r="A1212" s="45"/>
      <c r="B1212" s="46"/>
      <c r="C1212" s="46"/>
      <c r="D1212" s="46"/>
      <c r="E1212" s="46"/>
    </row>
    <row r="1213" spans="1:5" ht="12.75">
      <c r="A1213" s="45"/>
      <c r="B1213" s="46"/>
      <c r="C1213" s="46"/>
      <c r="D1213" s="46"/>
      <c r="E1213" s="46"/>
    </row>
    <row r="1214" spans="1:5" ht="12.75">
      <c r="A1214" s="45"/>
      <c r="B1214" s="46"/>
      <c r="C1214" s="46"/>
      <c r="D1214" s="46"/>
      <c r="E1214" s="46"/>
    </row>
    <row r="1215" spans="1:5" ht="12.75">
      <c r="A1215" s="45"/>
      <c r="B1215" s="46"/>
      <c r="C1215" s="46"/>
      <c r="D1215" s="46"/>
      <c r="E1215" s="46"/>
    </row>
    <row r="1216" spans="1:5" ht="12.75">
      <c r="A1216" s="45"/>
      <c r="B1216" s="46"/>
      <c r="C1216" s="46"/>
      <c r="D1216" s="46"/>
      <c r="E1216" s="46"/>
    </row>
    <row r="1217" spans="1:5" ht="12.75">
      <c r="A1217" s="45"/>
      <c r="B1217" s="46"/>
      <c r="C1217" s="46"/>
      <c r="D1217" s="46"/>
      <c r="E1217" s="46"/>
    </row>
    <row r="1218" spans="1:5" ht="12.75">
      <c r="A1218" s="45"/>
      <c r="B1218" s="46"/>
      <c r="C1218" s="46"/>
      <c r="D1218" s="46"/>
      <c r="E1218" s="46"/>
    </row>
    <row r="1219" spans="1:5" ht="12.75">
      <c r="A1219" s="45"/>
      <c r="B1219" s="46"/>
      <c r="C1219" s="46"/>
      <c r="D1219" s="46"/>
      <c r="E1219" s="46"/>
    </row>
    <row r="1220" spans="1:5" ht="12.75">
      <c r="A1220" s="45"/>
      <c r="B1220" s="46"/>
      <c r="C1220" s="46"/>
      <c r="D1220" s="46"/>
      <c r="E1220" s="46"/>
    </row>
    <row r="1221" spans="1:5" ht="12.75">
      <c r="A1221" s="45"/>
      <c r="B1221" s="46"/>
      <c r="C1221" s="46"/>
      <c r="D1221" s="46"/>
      <c r="E1221" s="46"/>
    </row>
    <row r="1222" spans="1:5" ht="12.75">
      <c r="A1222" s="45"/>
      <c r="B1222" s="46"/>
      <c r="C1222" s="46"/>
      <c r="D1222" s="46"/>
      <c r="E1222" s="46"/>
    </row>
    <row r="1223" spans="1:5" ht="12.75">
      <c r="A1223" s="45"/>
      <c r="B1223" s="46"/>
      <c r="C1223" s="46"/>
      <c r="D1223" s="46"/>
      <c r="E1223" s="46"/>
    </row>
    <row r="1224" spans="1:5" ht="12.75">
      <c r="A1224" s="45"/>
      <c r="B1224" s="46"/>
      <c r="C1224" s="46"/>
      <c r="D1224" s="46"/>
      <c r="E1224" s="46"/>
    </row>
    <row r="1225" spans="1:5" ht="12.75">
      <c r="A1225" s="45"/>
      <c r="B1225" s="46"/>
      <c r="C1225" s="46"/>
      <c r="D1225" s="46"/>
      <c r="E1225" s="46"/>
    </row>
    <row r="1226" spans="1:5" ht="12.75">
      <c r="A1226" s="45"/>
      <c r="B1226" s="46"/>
      <c r="C1226" s="46"/>
      <c r="D1226" s="46"/>
      <c r="E1226" s="46"/>
    </row>
    <row r="1227" spans="1:5" ht="12.75">
      <c r="A1227" s="45"/>
      <c r="B1227" s="46"/>
      <c r="C1227" s="46"/>
      <c r="D1227" s="46"/>
      <c r="E1227" s="46"/>
    </row>
    <row r="1228" spans="1:5" ht="12.75">
      <c r="A1228" s="45"/>
      <c r="B1228" s="46"/>
      <c r="C1228" s="46"/>
      <c r="D1228" s="46"/>
      <c r="E1228" s="46"/>
    </row>
    <row r="1229" spans="1:5" ht="12.75">
      <c r="A1229" s="45"/>
      <c r="B1229" s="46"/>
      <c r="C1229" s="46"/>
      <c r="D1229" s="46"/>
      <c r="E1229" s="46"/>
    </row>
    <row r="1230" spans="1:5" ht="12.75">
      <c r="A1230" s="45"/>
      <c r="B1230" s="46"/>
      <c r="C1230" s="46"/>
      <c r="D1230" s="46"/>
      <c r="E1230" s="46"/>
    </row>
    <row r="1231" spans="1:5" ht="12.75">
      <c r="A1231" s="45"/>
      <c r="B1231" s="46"/>
      <c r="C1231" s="46"/>
      <c r="D1231" s="46"/>
      <c r="E1231" s="46"/>
    </row>
    <row r="1232" spans="1:5" ht="12.75">
      <c r="A1232" s="45"/>
      <c r="B1232" s="46"/>
      <c r="C1232" s="46"/>
      <c r="D1232" s="46"/>
      <c r="E1232" s="46"/>
    </row>
    <row r="1233" spans="1:5" ht="12.75">
      <c r="A1233" s="45"/>
      <c r="B1233" s="46"/>
      <c r="C1233" s="46"/>
      <c r="D1233" s="46"/>
      <c r="E1233" s="46"/>
    </row>
    <row r="1234" spans="1:5" ht="12.75">
      <c r="A1234" s="45"/>
      <c r="B1234" s="46"/>
      <c r="C1234" s="46"/>
      <c r="D1234" s="46"/>
      <c r="E1234" s="46"/>
    </row>
    <row r="1235" spans="1:5" ht="12.75">
      <c r="A1235" s="45"/>
      <c r="B1235" s="46"/>
      <c r="C1235" s="46"/>
      <c r="D1235" s="46"/>
      <c r="E1235" s="46"/>
    </row>
    <row r="1236" spans="1:5" ht="12.75">
      <c r="A1236" s="45"/>
      <c r="B1236" s="46"/>
      <c r="C1236" s="46"/>
      <c r="D1236" s="46"/>
      <c r="E1236" s="46"/>
    </row>
    <row r="1237" spans="1:5" ht="12.75">
      <c r="A1237" s="45"/>
      <c r="B1237" s="46"/>
      <c r="C1237" s="46"/>
      <c r="D1237" s="46"/>
      <c r="E1237" s="46"/>
    </row>
    <row r="1238" spans="1:5" ht="12.75">
      <c r="A1238" s="45"/>
      <c r="B1238" s="46"/>
      <c r="C1238" s="46"/>
      <c r="D1238" s="46"/>
      <c r="E1238" s="46"/>
    </row>
    <row r="1239" spans="1:5" ht="12.75">
      <c r="A1239" s="45"/>
      <c r="B1239" s="46"/>
      <c r="C1239" s="46"/>
      <c r="D1239" s="46"/>
      <c r="E1239" s="46"/>
    </row>
    <row r="1240" spans="1:5" ht="12.75">
      <c r="A1240" s="45"/>
      <c r="B1240" s="46"/>
      <c r="C1240" s="46"/>
      <c r="D1240" s="46"/>
      <c r="E1240" s="46"/>
    </row>
    <row r="1241" spans="1:5" ht="12.75">
      <c r="A1241" s="45"/>
      <c r="B1241" s="46"/>
      <c r="C1241" s="46"/>
      <c r="D1241" s="46"/>
      <c r="E1241" s="46"/>
    </row>
    <row r="1242" spans="1:5" ht="12.75">
      <c r="A1242" s="45"/>
      <c r="B1242" s="46"/>
      <c r="C1242" s="46"/>
      <c r="D1242" s="46"/>
      <c r="E1242" s="46"/>
    </row>
    <row r="1243" spans="1:5" ht="12.75">
      <c r="A1243" s="45"/>
      <c r="B1243" s="46"/>
      <c r="C1243" s="46"/>
      <c r="D1243" s="46"/>
      <c r="E1243" s="46"/>
    </row>
    <row r="1244" spans="1:5" ht="12.75">
      <c r="A1244" s="45"/>
      <c r="B1244" s="46"/>
      <c r="C1244" s="46"/>
      <c r="D1244" s="46"/>
      <c r="E1244" s="46"/>
    </row>
    <row r="1245" spans="1:5" ht="12.75">
      <c r="A1245" s="45"/>
      <c r="B1245" s="46"/>
      <c r="C1245" s="46"/>
      <c r="D1245" s="46"/>
      <c r="E1245" s="46"/>
    </row>
    <row r="1246" spans="1:5" ht="12.75">
      <c r="A1246" s="45"/>
      <c r="B1246" s="46"/>
      <c r="C1246" s="46"/>
      <c r="D1246" s="46"/>
      <c r="E1246" s="46"/>
    </row>
    <row r="1247" spans="1:5" ht="12.75">
      <c r="A1247" s="45"/>
      <c r="B1247" s="46"/>
      <c r="C1247" s="46"/>
      <c r="D1247" s="46"/>
      <c r="E1247" s="46"/>
    </row>
    <row r="1248" spans="1:5" ht="12.75">
      <c r="A1248" s="45"/>
      <c r="B1248" s="46"/>
      <c r="C1248" s="46"/>
      <c r="D1248" s="46"/>
      <c r="E1248" s="46"/>
    </row>
    <row r="1249" spans="1:5" ht="12.75">
      <c r="A1249" s="45"/>
      <c r="B1249" s="46"/>
      <c r="C1249" s="46"/>
      <c r="D1249" s="46"/>
      <c r="E1249" s="46"/>
    </row>
    <row r="1250" spans="1:5" ht="12.75">
      <c r="A1250" s="45"/>
      <c r="B1250" s="46"/>
      <c r="C1250" s="46"/>
      <c r="D1250" s="46"/>
      <c r="E1250" s="46"/>
    </row>
    <row r="1251" spans="1:5" ht="12.75">
      <c r="A1251" s="45"/>
      <c r="B1251" s="46"/>
      <c r="C1251" s="46"/>
      <c r="D1251" s="46"/>
      <c r="E1251" s="46"/>
    </row>
    <row r="1252" spans="1:5" ht="12.75">
      <c r="A1252" s="45"/>
      <c r="B1252" s="46"/>
      <c r="C1252" s="46"/>
      <c r="D1252" s="46"/>
      <c r="E1252" s="46"/>
    </row>
    <row r="1253" spans="1:5" ht="12.75">
      <c r="A1253" s="45"/>
      <c r="B1253" s="46"/>
      <c r="C1253" s="46"/>
      <c r="D1253" s="46"/>
      <c r="E1253" s="46"/>
    </row>
    <row r="1254" spans="1:5" ht="12.75">
      <c r="A1254" s="45"/>
      <c r="B1254" s="46"/>
      <c r="C1254" s="46"/>
      <c r="D1254" s="46"/>
      <c r="E1254" s="46"/>
    </row>
    <row r="1255" spans="1:5" ht="12.75">
      <c r="A1255" s="45"/>
      <c r="B1255" s="46"/>
      <c r="C1255" s="46"/>
      <c r="D1255" s="46"/>
      <c r="E1255" s="46"/>
    </row>
    <row r="1256" spans="1:5" ht="12.75">
      <c r="A1256" s="45"/>
      <c r="B1256" s="46"/>
      <c r="C1256" s="46"/>
      <c r="D1256" s="46"/>
      <c r="E1256" s="46"/>
    </row>
    <row r="1257" spans="1:5" ht="12.75">
      <c r="A1257" s="45"/>
      <c r="B1257" s="46"/>
      <c r="C1257" s="46"/>
      <c r="D1257" s="46"/>
      <c r="E1257" s="46"/>
    </row>
    <row r="1258" spans="1:5" ht="12.75">
      <c r="A1258" s="45"/>
      <c r="B1258" s="46"/>
      <c r="C1258" s="46"/>
      <c r="D1258" s="46"/>
      <c r="E1258" s="46"/>
    </row>
    <row r="1259" spans="1:5" ht="12.75">
      <c r="A1259" s="45"/>
      <c r="B1259" s="46"/>
      <c r="C1259" s="46"/>
      <c r="D1259" s="46"/>
      <c r="E1259" s="46"/>
    </row>
    <row r="1260" spans="1:5" ht="12.75">
      <c r="A1260" s="45"/>
      <c r="B1260" s="46"/>
      <c r="C1260" s="46"/>
      <c r="D1260" s="46"/>
      <c r="E1260" s="46"/>
    </row>
    <row r="1261" spans="1:5" ht="12.75">
      <c r="A1261" s="45"/>
      <c r="B1261" s="46"/>
      <c r="C1261" s="46"/>
      <c r="D1261" s="46"/>
      <c r="E1261" s="46"/>
    </row>
    <row r="1262" spans="1:5" ht="12.75">
      <c r="A1262" s="45"/>
      <c r="B1262" s="46"/>
      <c r="C1262" s="46"/>
      <c r="D1262" s="46"/>
      <c r="E1262" s="46"/>
    </row>
    <row r="1263" spans="1:5" ht="12.75">
      <c r="A1263" s="45"/>
      <c r="B1263" s="46"/>
      <c r="C1263" s="46"/>
      <c r="D1263" s="46"/>
      <c r="E1263" s="46"/>
    </row>
    <row r="1264" spans="1:5" ht="12.75">
      <c r="A1264" s="45"/>
      <c r="B1264" s="46"/>
      <c r="C1264" s="46"/>
      <c r="D1264" s="46"/>
      <c r="E1264" s="46"/>
    </row>
    <row r="1265" spans="1:5" ht="12.75">
      <c r="A1265" s="45"/>
      <c r="B1265" s="46"/>
      <c r="C1265" s="46"/>
      <c r="D1265" s="46"/>
      <c r="E1265" s="46"/>
    </row>
    <row r="1266" spans="1:5" ht="12.75">
      <c r="A1266" s="45"/>
      <c r="B1266" s="46"/>
      <c r="C1266" s="46"/>
      <c r="D1266" s="46"/>
      <c r="E1266" s="46"/>
    </row>
    <row r="1267" spans="1:5" ht="12.75">
      <c r="A1267" s="45"/>
      <c r="B1267" s="46"/>
      <c r="C1267" s="46"/>
      <c r="D1267" s="46"/>
      <c r="E1267" s="46"/>
    </row>
    <row r="1268" spans="1:5" ht="12.75">
      <c r="A1268" s="45"/>
      <c r="B1268" s="46"/>
      <c r="C1268" s="46"/>
      <c r="D1268" s="46"/>
      <c r="E1268" s="46"/>
    </row>
    <row r="1269" spans="1:5" ht="12.75">
      <c r="A1269" s="45"/>
      <c r="B1269" s="46"/>
      <c r="C1269" s="46"/>
      <c r="D1269" s="46"/>
      <c r="E1269" s="46"/>
    </row>
    <row r="1270" spans="1:5" ht="12.75">
      <c r="A1270" s="45"/>
      <c r="B1270" s="46"/>
      <c r="C1270" s="46"/>
      <c r="D1270" s="46"/>
      <c r="E1270" s="46"/>
    </row>
    <row r="1271" spans="1:5" ht="12.75">
      <c r="A1271" s="45"/>
      <c r="B1271" s="46"/>
      <c r="C1271" s="46"/>
      <c r="D1271" s="46"/>
      <c r="E1271" s="46"/>
    </row>
    <row r="1272" spans="1:5" ht="12.75">
      <c r="A1272" s="45"/>
      <c r="B1272" s="46"/>
      <c r="C1272" s="46"/>
      <c r="D1272" s="46"/>
      <c r="E1272" s="46"/>
    </row>
    <row r="1273" spans="1:5" ht="12.75">
      <c r="A1273" s="45"/>
      <c r="B1273" s="46"/>
      <c r="C1273" s="46"/>
      <c r="D1273" s="46"/>
      <c r="E1273" s="46"/>
    </row>
    <row r="1274" spans="1:5" ht="12.75">
      <c r="A1274" s="45"/>
      <c r="B1274" s="46"/>
      <c r="C1274" s="46"/>
      <c r="D1274" s="46"/>
      <c r="E1274" s="46"/>
    </row>
    <row r="1275" spans="1:5" ht="12.75">
      <c r="A1275" s="45"/>
      <c r="B1275" s="46"/>
      <c r="C1275" s="46"/>
      <c r="D1275" s="46"/>
      <c r="E1275" s="46"/>
    </row>
    <row r="1276" spans="1:5" ht="12.75">
      <c r="A1276" s="45"/>
      <c r="B1276" s="46"/>
      <c r="C1276" s="46"/>
      <c r="D1276" s="46"/>
      <c r="E1276" s="46"/>
    </row>
    <row r="1277" spans="1:5" ht="12.75">
      <c r="A1277" s="45"/>
      <c r="B1277" s="46"/>
      <c r="C1277" s="46"/>
      <c r="D1277" s="46"/>
      <c r="E1277" s="46"/>
    </row>
    <row r="1278" spans="1:5" ht="12.75">
      <c r="A1278" s="45"/>
      <c r="B1278" s="46"/>
      <c r="C1278" s="46"/>
      <c r="D1278" s="46"/>
      <c r="E1278" s="46"/>
    </row>
    <row r="1279" spans="1:5" ht="12.75">
      <c r="A1279" s="45"/>
      <c r="B1279" s="46"/>
      <c r="C1279" s="46"/>
      <c r="D1279" s="46"/>
      <c r="E1279" s="46"/>
    </row>
    <row r="1280" spans="1:5" ht="12.75">
      <c r="A1280" s="45"/>
      <c r="B1280" s="46"/>
      <c r="C1280" s="46"/>
      <c r="D1280" s="46"/>
      <c r="E1280" s="46"/>
    </row>
    <row r="1281" spans="1:5" ht="12.75">
      <c r="A1281" s="45"/>
      <c r="B1281" s="46"/>
      <c r="C1281" s="46"/>
      <c r="D1281" s="46"/>
      <c r="E1281" s="46"/>
    </row>
    <row r="1282" spans="1:5" ht="12.75">
      <c r="A1282" s="45"/>
      <c r="B1282" s="46"/>
      <c r="C1282" s="46"/>
      <c r="D1282" s="46"/>
      <c r="E1282" s="46"/>
    </row>
    <row r="1283" spans="1:5" ht="12.75">
      <c r="A1283" s="45"/>
      <c r="B1283" s="46"/>
      <c r="C1283" s="46"/>
      <c r="D1283" s="46"/>
      <c r="E1283" s="46"/>
    </row>
    <row r="1284" spans="1:5" ht="12.75">
      <c r="A1284" s="45"/>
      <c r="B1284" s="46"/>
      <c r="C1284" s="46"/>
      <c r="D1284" s="46"/>
      <c r="E1284" s="46"/>
    </row>
    <row r="1285" spans="1:5" ht="12.75">
      <c r="A1285" s="45"/>
      <c r="B1285" s="46"/>
      <c r="C1285" s="46"/>
      <c r="D1285" s="46"/>
      <c r="E1285" s="46"/>
    </row>
    <row r="1286" spans="1:5" ht="12.75">
      <c r="A1286" s="45"/>
      <c r="B1286" s="46"/>
      <c r="C1286" s="46"/>
      <c r="D1286" s="46"/>
      <c r="E1286" s="46"/>
    </row>
    <row r="1287" spans="1:5" ht="12.75">
      <c r="A1287" s="45"/>
      <c r="B1287" s="46"/>
      <c r="C1287" s="46"/>
      <c r="D1287" s="46"/>
      <c r="E1287" s="46"/>
    </row>
    <row r="1288" spans="1:5" ht="12.75">
      <c r="A1288" s="45"/>
      <c r="B1288" s="46"/>
      <c r="C1288" s="46"/>
      <c r="D1288" s="46"/>
      <c r="E1288" s="46"/>
    </row>
    <row r="1289" spans="1:5" ht="12.75">
      <c r="A1289" s="45"/>
      <c r="B1289" s="46"/>
      <c r="C1289" s="46"/>
      <c r="D1289" s="46"/>
      <c r="E1289" s="46"/>
    </row>
    <row r="1290" spans="1:5" ht="12.75">
      <c r="A1290" s="45"/>
      <c r="B1290" s="46"/>
      <c r="C1290" s="46"/>
      <c r="D1290" s="46"/>
      <c r="E1290" s="46"/>
    </row>
    <row r="1291" spans="1:5" ht="12.75">
      <c r="A1291" s="45"/>
      <c r="B1291" s="46"/>
      <c r="C1291" s="46"/>
      <c r="D1291" s="46"/>
      <c r="E1291" s="46"/>
    </row>
    <row r="1292" spans="1:5" ht="12.75">
      <c r="A1292" s="45"/>
      <c r="B1292" s="46"/>
      <c r="C1292" s="46"/>
      <c r="D1292" s="46"/>
      <c r="E1292" s="46"/>
    </row>
    <row r="1293" spans="1:5" ht="12.75">
      <c r="A1293" s="45"/>
      <c r="B1293" s="46"/>
      <c r="C1293" s="46"/>
      <c r="D1293" s="46"/>
      <c r="E1293" s="46"/>
    </row>
    <row r="1294" spans="1:5" ht="12.75">
      <c r="A1294" s="45"/>
      <c r="B1294" s="46"/>
      <c r="C1294" s="46"/>
      <c r="D1294" s="46"/>
      <c r="E1294" s="46"/>
    </row>
    <row r="1295" spans="1:5" ht="12.75">
      <c r="A1295" s="45"/>
      <c r="B1295" s="46"/>
      <c r="C1295" s="46"/>
      <c r="D1295" s="46"/>
      <c r="E1295" s="46"/>
    </row>
    <row r="1296" spans="1:5" ht="12.75">
      <c r="A1296" s="45"/>
      <c r="B1296" s="46"/>
      <c r="C1296" s="46"/>
      <c r="D1296" s="46"/>
      <c r="E1296" s="46"/>
    </row>
    <row r="1297" spans="1:5" ht="12.75">
      <c r="A1297" s="45"/>
      <c r="B1297" s="46"/>
      <c r="C1297" s="46"/>
      <c r="D1297" s="46"/>
      <c r="E1297" s="46"/>
    </row>
    <row r="1298" spans="1:5" ht="12.75">
      <c r="A1298" s="45"/>
      <c r="B1298" s="46"/>
      <c r="C1298" s="46"/>
      <c r="D1298" s="46"/>
      <c r="E1298" s="46"/>
    </row>
    <row r="1299" spans="1:5" ht="12.75">
      <c r="A1299" s="45"/>
      <c r="B1299" s="46"/>
      <c r="C1299" s="46"/>
      <c r="D1299" s="46"/>
      <c r="E1299" s="46"/>
    </row>
    <row r="1300" spans="1:5" ht="12.75">
      <c r="A1300" s="45"/>
      <c r="B1300" s="46"/>
      <c r="C1300" s="46"/>
      <c r="D1300" s="46"/>
      <c r="E1300" s="46"/>
    </row>
    <row r="1301" spans="1:5" ht="12.75">
      <c r="A1301" s="45"/>
      <c r="B1301" s="46"/>
      <c r="C1301" s="46"/>
      <c r="D1301" s="46"/>
      <c r="E1301" s="46"/>
    </row>
    <row r="1302" spans="1:5" ht="12.75">
      <c r="A1302" s="45"/>
      <c r="B1302" s="46"/>
      <c r="C1302" s="46"/>
      <c r="D1302" s="46"/>
      <c r="E1302" s="46"/>
    </row>
    <row r="1303" spans="1:5" ht="12.75">
      <c r="A1303" s="45"/>
      <c r="B1303" s="46"/>
      <c r="C1303" s="46"/>
      <c r="D1303" s="46"/>
      <c r="E1303" s="46"/>
    </row>
    <row r="1304" spans="1:5" ht="12.75">
      <c r="A1304" s="45"/>
      <c r="B1304" s="46"/>
      <c r="C1304" s="46"/>
      <c r="D1304" s="46"/>
      <c r="E1304" s="46"/>
    </row>
    <row r="1305" spans="1:5" ht="12.75">
      <c r="A1305" s="45"/>
      <c r="B1305" s="46"/>
      <c r="C1305" s="46"/>
      <c r="D1305" s="46"/>
      <c r="E1305" s="46"/>
    </row>
    <row r="1306" spans="1:5" ht="12.75">
      <c r="A1306" s="45"/>
      <c r="B1306" s="46"/>
      <c r="C1306" s="46"/>
      <c r="D1306" s="46"/>
      <c r="E1306" s="46"/>
    </row>
    <row r="1307" spans="1:5" ht="12.75">
      <c r="A1307" s="45"/>
      <c r="B1307" s="46"/>
      <c r="C1307" s="46"/>
      <c r="D1307" s="46"/>
      <c r="E1307" s="46"/>
    </row>
    <row r="1308" spans="1:5" ht="12.75">
      <c r="A1308" s="45"/>
      <c r="B1308" s="46"/>
      <c r="C1308" s="46"/>
      <c r="D1308" s="46"/>
      <c r="E1308" s="46"/>
    </row>
    <row r="1309" spans="1:5" ht="12.75">
      <c r="A1309" s="45"/>
      <c r="B1309" s="46"/>
      <c r="C1309" s="46"/>
      <c r="D1309" s="46"/>
      <c r="E1309" s="46"/>
    </row>
    <row r="1310" spans="1:5" ht="12.75">
      <c r="A1310" s="45"/>
      <c r="B1310" s="46"/>
      <c r="C1310" s="46"/>
      <c r="D1310" s="46"/>
      <c r="E1310" s="46"/>
    </row>
    <row r="1311" spans="1:5" ht="12.75">
      <c r="A1311" s="45"/>
      <c r="B1311" s="46"/>
      <c r="C1311" s="46"/>
      <c r="D1311" s="46"/>
      <c r="E1311" s="46"/>
    </row>
    <row r="1312" spans="1:5" ht="12.75">
      <c r="A1312" s="45"/>
      <c r="B1312" s="46"/>
      <c r="C1312" s="46"/>
      <c r="D1312" s="46"/>
      <c r="E1312" s="46"/>
    </row>
    <row r="1313" spans="1:5" ht="12.75">
      <c r="A1313" s="45"/>
      <c r="B1313" s="46"/>
      <c r="C1313" s="46"/>
      <c r="D1313" s="46"/>
      <c r="E1313" s="46"/>
    </row>
    <row r="1314" spans="1:5" ht="12.75">
      <c r="A1314" s="45"/>
      <c r="B1314" s="46"/>
      <c r="C1314" s="46"/>
      <c r="D1314" s="46"/>
      <c r="E1314" s="46"/>
    </row>
    <row r="1315" spans="1:5" ht="12.75">
      <c r="A1315" s="45"/>
      <c r="B1315" s="46"/>
      <c r="C1315" s="46"/>
      <c r="D1315" s="46"/>
      <c r="E1315" s="46"/>
    </row>
    <row r="1316" spans="1:5" ht="12.75">
      <c r="A1316" s="45"/>
      <c r="B1316" s="46"/>
      <c r="C1316" s="46"/>
      <c r="D1316" s="46"/>
      <c r="E1316" s="46"/>
    </row>
    <row r="1317" spans="1:5" ht="12.75">
      <c r="A1317" s="45"/>
      <c r="B1317" s="46"/>
      <c r="C1317" s="46"/>
      <c r="D1317" s="46"/>
      <c r="E1317" s="46"/>
    </row>
    <row r="1318" spans="1:5" ht="12.75">
      <c r="A1318" s="45"/>
      <c r="B1318" s="46"/>
      <c r="C1318" s="46"/>
      <c r="D1318" s="46"/>
      <c r="E1318" s="46"/>
    </row>
    <row r="1319" spans="1:5" ht="12.75">
      <c r="A1319" s="45"/>
      <c r="B1319" s="46"/>
      <c r="C1319" s="46"/>
      <c r="D1319" s="46"/>
      <c r="E1319" s="46"/>
    </row>
    <row r="1320" spans="1:5" ht="12.75">
      <c r="A1320" s="45"/>
      <c r="B1320" s="46"/>
      <c r="C1320" s="46"/>
      <c r="D1320" s="46"/>
      <c r="E1320" s="46"/>
    </row>
    <row r="1321" spans="1:5" ht="12.75">
      <c r="A1321" s="45"/>
      <c r="B1321" s="46"/>
      <c r="C1321" s="46"/>
      <c r="D1321" s="46"/>
      <c r="E1321" s="46"/>
    </row>
    <row r="1322" spans="1:5" ht="12.75">
      <c r="A1322" s="45"/>
      <c r="B1322" s="46"/>
      <c r="C1322" s="46"/>
      <c r="D1322" s="46"/>
      <c r="E1322" s="46"/>
    </row>
    <row r="1323" spans="1:5" ht="12.75">
      <c r="A1323" s="45"/>
      <c r="B1323" s="46"/>
      <c r="C1323" s="46"/>
      <c r="D1323" s="46"/>
      <c r="E1323" s="46"/>
    </row>
    <row r="1324" spans="1:5" ht="12.75">
      <c r="A1324" s="45"/>
      <c r="B1324" s="46"/>
      <c r="C1324" s="46"/>
      <c r="D1324" s="46"/>
      <c r="E1324" s="46"/>
    </row>
    <row r="1325" spans="1:5" ht="12.75">
      <c r="A1325" s="45"/>
      <c r="B1325" s="46"/>
      <c r="C1325" s="46"/>
      <c r="D1325" s="46"/>
      <c r="E1325" s="46"/>
    </row>
    <row r="1326" spans="1:5" ht="12.75">
      <c r="A1326" s="45"/>
      <c r="B1326" s="46"/>
      <c r="C1326" s="46"/>
      <c r="D1326" s="46"/>
      <c r="E1326" s="46"/>
    </row>
  </sheetData>
  <sheetProtection/>
  <printOptions/>
  <pageMargins left="0.7086614173228347" right="0.11811023622047245" top="0.4330708661417323" bottom="0.5905511811023623" header="0.1968503937007874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3">
      <selection activeCell="I36" sqref="I36"/>
    </sheetView>
  </sheetViews>
  <sheetFormatPr defaultColWidth="9.140625" defaultRowHeight="12.75"/>
  <cols>
    <col min="1" max="1" width="5.140625" style="0" customWidth="1"/>
    <col min="2" max="2" width="6.28125" style="0" customWidth="1"/>
    <col min="4" max="4" width="11.00390625" style="0" customWidth="1"/>
    <col min="5" max="5" width="29.28125" style="0" customWidth="1"/>
    <col min="6" max="6" width="13.57421875" style="0" hidden="1" customWidth="1"/>
    <col min="7" max="7" width="12.8515625" style="0" hidden="1" customWidth="1"/>
    <col min="8" max="8" width="10.140625" style="0" hidden="1" customWidth="1"/>
    <col min="9" max="9" width="9.28125" style="0" customWidth="1"/>
    <col min="10" max="11" width="9.8515625" style="0" customWidth="1"/>
    <col min="12" max="12" width="10.140625" style="0" hidden="1" customWidth="1"/>
    <col min="14" max="14" width="9.421875" style="0" customWidth="1"/>
    <col min="15" max="15" width="9.8515625" style="0" customWidth="1"/>
  </cols>
  <sheetData>
    <row r="1" spans="1:3" ht="21.75" customHeight="1">
      <c r="A1" s="97"/>
      <c r="C1" s="76" t="s">
        <v>443</v>
      </c>
    </row>
    <row r="2" spans="1:3" ht="21.75" customHeight="1">
      <c r="A2" s="97"/>
      <c r="C2" s="76"/>
    </row>
    <row r="3" spans="1:15" ht="13.5" customHeight="1">
      <c r="A3" s="315"/>
      <c r="B3" s="318" t="s">
        <v>105</v>
      </c>
      <c r="C3" s="335" t="s">
        <v>106</v>
      </c>
      <c r="D3" s="318" t="s">
        <v>108</v>
      </c>
      <c r="E3" s="315" t="s">
        <v>107</v>
      </c>
      <c r="F3" s="315" t="s">
        <v>41</v>
      </c>
      <c r="G3" s="315"/>
      <c r="H3" s="315"/>
      <c r="I3" s="315"/>
      <c r="J3" s="315"/>
      <c r="K3" s="338"/>
      <c r="L3" s="320" t="s">
        <v>199</v>
      </c>
      <c r="M3" s="320"/>
      <c r="N3" s="320"/>
      <c r="O3" s="321"/>
    </row>
    <row r="4" spans="1:15" ht="28.5" customHeight="1">
      <c r="A4" s="315"/>
      <c r="B4" s="318"/>
      <c r="C4" s="335"/>
      <c r="D4" s="318"/>
      <c r="E4" s="315"/>
      <c r="F4" s="77" t="s">
        <v>111</v>
      </c>
      <c r="G4" s="77" t="s">
        <v>112</v>
      </c>
      <c r="H4" s="149" t="s">
        <v>196</v>
      </c>
      <c r="I4" s="77">
        <v>2014</v>
      </c>
      <c r="J4" s="77">
        <v>2015</v>
      </c>
      <c r="K4" s="77">
        <v>2016</v>
      </c>
      <c r="L4" s="151" t="s">
        <v>196</v>
      </c>
      <c r="M4" s="77">
        <v>2014</v>
      </c>
      <c r="N4" s="77">
        <v>2015</v>
      </c>
      <c r="O4" s="77">
        <v>2016</v>
      </c>
    </row>
    <row r="5" spans="1:15" ht="13.5" customHeight="1">
      <c r="A5" s="78">
        <v>1</v>
      </c>
      <c r="B5" s="327" t="s">
        <v>444</v>
      </c>
      <c r="C5" s="327"/>
      <c r="D5" s="327"/>
      <c r="E5" s="327"/>
      <c r="F5" s="90">
        <f>F13</f>
        <v>20000</v>
      </c>
      <c r="G5" s="90">
        <f>SUM(G13:G14)</f>
        <v>1052</v>
      </c>
      <c r="H5" s="90">
        <f aca="true" t="shared" si="0" ref="H5:O5">SUM(H13:H15)</f>
        <v>1120</v>
      </c>
      <c r="I5" s="90">
        <f>SUM(I6:I15)</f>
        <v>9057</v>
      </c>
      <c r="J5" s="90">
        <f>SUM(J6:J15)</f>
        <v>8757</v>
      </c>
      <c r="K5" s="156">
        <f>SUM(K6:K15)</f>
        <v>8757</v>
      </c>
      <c r="L5" s="152">
        <f t="shared" si="0"/>
        <v>0</v>
      </c>
      <c r="M5" s="90">
        <f t="shared" si="0"/>
        <v>0</v>
      </c>
      <c r="N5" s="90">
        <f t="shared" si="0"/>
        <v>0</v>
      </c>
      <c r="O5" s="90">
        <f t="shared" si="0"/>
        <v>0</v>
      </c>
    </row>
    <row r="6" spans="1:15" ht="13.5" customHeight="1">
      <c r="A6" s="78">
        <v>2</v>
      </c>
      <c r="B6" s="258">
        <v>41</v>
      </c>
      <c r="C6" s="100" t="s">
        <v>445</v>
      </c>
      <c r="D6" s="82">
        <v>621000</v>
      </c>
      <c r="E6" s="83" t="s">
        <v>56</v>
      </c>
      <c r="F6" s="83" t="s">
        <v>56</v>
      </c>
      <c r="G6" s="248"/>
      <c r="H6" s="248"/>
      <c r="I6" s="85">
        <v>19</v>
      </c>
      <c r="J6" s="85">
        <v>19</v>
      </c>
      <c r="K6" s="85">
        <v>19</v>
      </c>
      <c r="L6" s="249"/>
      <c r="M6" s="248"/>
      <c r="N6" s="248"/>
      <c r="O6" s="248"/>
    </row>
    <row r="7" spans="1:15" ht="13.5" customHeight="1">
      <c r="A7" s="78">
        <v>3</v>
      </c>
      <c r="B7" s="258">
        <v>41</v>
      </c>
      <c r="C7" s="100" t="s">
        <v>445</v>
      </c>
      <c r="D7" s="89" t="s">
        <v>13</v>
      </c>
      <c r="E7" s="83" t="s">
        <v>30</v>
      </c>
      <c r="F7" s="83" t="s">
        <v>30</v>
      </c>
      <c r="G7" s="248"/>
      <c r="H7" s="248"/>
      <c r="I7" s="85">
        <v>3</v>
      </c>
      <c r="J7" s="85">
        <v>3</v>
      </c>
      <c r="K7" s="85">
        <v>3</v>
      </c>
      <c r="L7" s="249"/>
      <c r="M7" s="248"/>
      <c r="N7" s="248"/>
      <c r="O7" s="248"/>
    </row>
    <row r="8" spans="1:15" ht="13.5" customHeight="1">
      <c r="A8" s="78">
        <v>4</v>
      </c>
      <c r="B8" s="258">
        <v>41</v>
      </c>
      <c r="C8" s="100" t="s">
        <v>445</v>
      </c>
      <c r="D8" s="89" t="s">
        <v>14</v>
      </c>
      <c r="E8" s="83" t="s">
        <v>31</v>
      </c>
      <c r="F8" s="83" t="s">
        <v>31</v>
      </c>
      <c r="G8" s="248"/>
      <c r="H8" s="248"/>
      <c r="I8" s="85">
        <v>26</v>
      </c>
      <c r="J8" s="85">
        <v>26</v>
      </c>
      <c r="K8" s="85">
        <v>26</v>
      </c>
      <c r="L8" s="249"/>
      <c r="M8" s="248"/>
      <c r="N8" s="248"/>
      <c r="O8" s="248"/>
    </row>
    <row r="9" spans="1:15" ht="13.5" customHeight="1">
      <c r="A9" s="78">
        <v>5</v>
      </c>
      <c r="B9" s="258">
        <v>41</v>
      </c>
      <c r="C9" s="100" t="s">
        <v>445</v>
      </c>
      <c r="D9" s="82">
        <v>625003</v>
      </c>
      <c r="E9" s="83" t="s">
        <v>28</v>
      </c>
      <c r="F9" s="83" t="s">
        <v>28</v>
      </c>
      <c r="G9" s="248"/>
      <c r="H9" s="248"/>
      <c r="I9" s="85">
        <v>2</v>
      </c>
      <c r="J9" s="85">
        <v>2</v>
      </c>
      <c r="K9" s="85">
        <v>2</v>
      </c>
      <c r="L9" s="249"/>
      <c r="M9" s="248"/>
      <c r="N9" s="248"/>
      <c r="O9" s="248"/>
    </row>
    <row r="10" spans="1:15" ht="13.5" customHeight="1">
      <c r="A10" s="78">
        <v>6</v>
      </c>
      <c r="B10" s="258">
        <v>41</v>
      </c>
      <c r="C10" s="100" t="s">
        <v>445</v>
      </c>
      <c r="D10" s="82">
        <v>625004</v>
      </c>
      <c r="E10" s="83" t="s">
        <v>32</v>
      </c>
      <c r="F10" s="83" t="s">
        <v>32</v>
      </c>
      <c r="G10" s="248"/>
      <c r="H10" s="248"/>
      <c r="I10" s="85">
        <v>6</v>
      </c>
      <c r="J10" s="85">
        <v>6</v>
      </c>
      <c r="K10" s="85">
        <v>6</v>
      </c>
      <c r="L10" s="249"/>
      <c r="M10" s="248"/>
      <c r="N10" s="248"/>
      <c r="O10" s="248"/>
    </row>
    <row r="11" spans="1:15" ht="13.5" customHeight="1">
      <c r="A11" s="78">
        <v>7</v>
      </c>
      <c r="B11" s="258">
        <v>41</v>
      </c>
      <c r="C11" s="100" t="s">
        <v>445</v>
      </c>
      <c r="D11" s="82">
        <v>625005</v>
      </c>
      <c r="E11" s="83" t="s">
        <v>15</v>
      </c>
      <c r="F11" s="83" t="s">
        <v>15</v>
      </c>
      <c r="G11" s="248"/>
      <c r="H11" s="248"/>
      <c r="I11" s="85">
        <v>2</v>
      </c>
      <c r="J11" s="85">
        <v>2</v>
      </c>
      <c r="K11" s="85">
        <v>2</v>
      </c>
      <c r="L11" s="249"/>
      <c r="M11" s="248"/>
      <c r="N11" s="248"/>
      <c r="O11" s="248"/>
    </row>
    <row r="12" spans="1:15" ht="13.5" customHeight="1">
      <c r="A12" s="78">
        <v>8</v>
      </c>
      <c r="B12" s="258">
        <v>41</v>
      </c>
      <c r="C12" s="100" t="s">
        <v>445</v>
      </c>
      <c r="D12" s="82">
        <v>625007</v>
      </c>
      <c r="E12" s="83" t="s">
        <v>29</v>
      </c>
      <c r="F12" s="83" t="s">
        <v>29</v>
      </c>
      <c r="G12" s="248"/>
      <c r="H12" s="248"/>
      <c r="I12" s="85">
        <v>9</v>
      </c>
      <c r="J12" s="85">
        <v>9</v>
      </c>
      <c r="K12" s="85">
        <v>9</v>
      </c>
      <c r="L12" s="249"/>
      <c r="M12" s="248"/>
      <c r="N12" s="248"/>
      <c r="O12" s="248"/>
    </row>
    <row r="13" spans="1:15" ht="13.5" customHeight="1">
      <c r="A13" s="78">
        <v>9</v>
      </c>
      <c r="B13" s="258">
        <v>41</v>
      </c>
      <c r="C13" s="100" t="s">
        <v>445</v>
      </c>
      <c r="D13" s="101">
        <v>632001</v>
      </c>
      <c r="E13" s="100" t="s">
        <v>366</v>
      </c>
      <c r="F13" s="103">
        <v>20000</v>
      </c>
      <c r="G13" s="102">
        <v>800</v>
      </c>
      <c r="H13" s="102">
        <v>420</v>
      </c>
      <c r="I13" s="102">
        <v>7900</v>
      </c>
      <c r="J13" s="102">
        <v>7500</v>
      </c>
      <c r="K13" s="102">
        <v>7500</v>
      </c>
      <c r="L13" s="170"/>
      <c r="M13" s="102"/>
      <c r="N13" s="102"/>
      <c r="O13" s="102"/>
    </row>
    <row r="14" spans="1:15" ht="13.5" customHeight="1">
      <c r="A14" s="78">
        <v>10</v>
      </c>
      <c r="B14" s="258">
        <v>41</v>
      </c>
      <c r="C14" s="100" t="s">
        <v>445</v>
      </c>
      <c r="D14" s="101">
        <v>635006</v>
      </c>
      <c r="E14" s="100" t="s">
        <v>337</v>
      </c>
      <c r="F14" s="103">
        <v>0</v>
      </c>
      <c r="G14" s="102">
        <v>252</v>
      </c>
      <c r="H14" s="102">
        <v>0</v>
      </c>
      <c r="I14" s="102">
        <v>900</v>
      </c>
      <c r="J14" s="102">
        <v>1000</v>
      </c>
      <c r="K14" s="102">
        <v>1000</v>
      </c>
      <c r="L14" s="170"/>
      <c r="M14" s="102"/>
      <c r="N14" s="102"/>
      <c r="O14" s="102"/>
    </row>
    <row r="15" spans="1:15" ht="13.5" customHeight="1">
      <c r="A15" s="78">
        <v>11</v>
      </c>
      <c r="B15" s="258">
        <v>41</v>
      </c>
      <c r="C15" s="100" t="s">
        <v>445</v>
      </c>
      <c r="D15" s="101">
        <v>637027</v>
      </c>
      <c r="E15" s="100" t="s">
        <v>446</v>
      </c>
      <c r="F15" s="103"/>
      <c r="G15" s="102"/>
      <c r="H15" s="102">
        <v>700</v>
      </c>
      <c r="I15" s="102">
        <v>190</v>
      </c>
      <c r="J15" s="102">
        <v>190</v>
      </c>
      <c r="K15" s="102">
        <v>190</v>
      </c>
      <c r="L15" s="170"/>
      <c r="M15" s="102"/>
      <c r="N15" s="102"/>
      <c r="O15" s="102"/>
    </row>
    <row r="16" spans="1:15" ht="13.5" customHeight="1">
      <c r="A16" s="78">
        <v>12</v>
      </c>
      <c r="B16" s="327" t="s">
        <v>447</v>
      </c>
      <c r="C16" s="327"/>
      <c r="D16" s="327"/>
      <c r="E16" s="327"/>
      <c r="F16" s="90">
        <f>F43</f>
        <v>10000</v>
      </c>
      <c r="G16" s="90">
        <f>G43</f>
        <v>0</v>
      </c>
      <c r="H16" s="90">
        <f>H43+H42</f>
        <v>90</v>
      </c>
      <c r="I16" s="90">
        <f>SUM(I17:I43)</f>
        <v>18200</v>
      </c>
      <c r="J16" s="90">
        <f>SUM(J17:J43)</f>
        <v>20501</v>
      </c>
      <c r="K16" s="156">
        <f>SUM(K17:K43)</f>
        <v>20501</v>
      </c>
      <c r="L16" s="152">
        <f>L43+L42</f>
        <v>0</v>
      </c>
      <c r="M16" s="90">
        <f>SUM(M17:M43)</f>
        <v>2640</v>
      </c>
      <c r="N16" s="90">
        <f>SUM(N17:N43)</f>
        <v>9294</v>
      </c>
      <c r="O16" s="90">
        <f>SUM(O17:O43)</f>
        <v>11434</v>
      </c>
    </row>
    <row r="17" spans="1:15" ht="13.5" customHeight="1">
      <c r="A17" s="102">
        <v>13</v>
      </c>
      <c r="B17" s="258">
        <v>41</v>
      </c>
      <c r="C17" s="246" t="s">
        <v>169</v>
      </c>
      <c r="D17" s="245">
        <v>611000</v>
      </c>
      <c r="E17" s="246" t="s">
        <v>324</v>
      </c>
      <c r="F17" s="255"/>
      <c r="G17" s="255"/>
      <c r="H17" s="255"/>
      <c r="I17" s="85">
        <v>5264</v>
      </c>
      <c r="J17" s="85">
        <v>5264</v>
      </c>
      <c r="K17" s="85">
        <v>5264</v>
      </c>
      <c r="L17" s="256"/>
      <c r="M17" s="255"/>
      <c r="N17" s="255"/>
      <c r="O17" s="255"/>
    </row>
    <row r="18" spans="1:15" ht="13.5" customHeight="1">
      <c r="A18" s="102">
        <v>14</v>
      </c>
      <c r="B18" s="258">
        <v>1162</v>
      </c>
      <c r="C18" s="246" t="s">
        <v>169</v>
      </c>
      <c r="D18" s="245">
        <v>611000</v>
      </c>
      <c r="E18" s="246" t="s">
        <v>448</v>
      </c>
      <c r="F18" s="255"/>
      <c r="G18" s="255"/>
      <c r="H18" s="255"/>
      <c r="I18" s="85">
        <v>4160</v>
      </c>
      <c r="J18" s="85">
        <v>4160</v>
      </c>
      <c r="K18" s="85">
        <v>4160</v>
      </c>
      <c r="L18" s="256"/>
      <c r="M18" s="255"/>
      <c r="N18" s="255"/>
      <c r="O18" s="255"/>
    </row>
    <row r="19" spans="1:15" ht="13.5" customHeight="1">
      <c r="A19" s="102">
        <v>15</v>
      </c>
      <c r="B19" s="258">
        <v>41</v>
      </c>
      <c r="C19" s="246" t="s">
        <v>169</v>
      </c>
      <c r="D19" s="245">
        <v>614000</v>
      </c>
      <c r="E19" s="246" t="s">
        <v>26</v>
      </c>
      <c r="F19" s="255"/>
      <c r="G19" s="255"/>
      <c r="H19" s="255"/>
      <c r="I19" s="85">
        <v>300</v>
      </c>
      <c r="J19" s="85">
        <v>300</v>
      </c>
      <c r="K19" s="85">
        <v>300</v>
      </c>
      <c r="L19" s="256"/>
      <c r="M19" s="255"/>
      <c r="N19" s="255"/>
      <c r="O19" s="255"/>
    </row>
    <row r="20" spans="1:15" ht="13.5" customHeight="1">
      <c r="A20" s="102">
        <v>16</v>
      </c>
      <c r="B20" s="258">
        <v>41</v>
      </c>
      <c r="C20" s="246" t="s">
        <v>169</v>
      </c>
      <c r="D20" s="82">
        <v>621000</v>
      </c>
      <c r="E20" s="83" t="s">
        <v>56</v>
      </c>
      <c r="F20" s="255"/>
      <c r="G20" s="255"/>
      <c r="H20" s="255"/>
      <c r="I20" s="85">
        <v>556</v>
      </c>
      <c r="J20" s="85">
        <v>556</v>
      </c>
      <c r="K20" s="85">
        <v>556</v>
      </c>
      <c r="L20" s="256"/>
      <c r="M20" s="255"/>
      <c r="N20" s="255"/>
      <c r="O20" s="255"/>
    </row>
    <row r="21" spans="1:15" ht="13.5" customHeight="1">
      <c r="A21" s="78">
        <v>17</v>
      </c>
      <c r="B21" s="258">
        <v>1162</v>
      </c>
      <c r="C21" s="246" t="s">
        <v>169</v>
      </c>
      <c r="D21" s="82">
        <v>621000</v>
      </c>
      <c r="E21" s="83" t="s">
        <v>56</v>
      </c>
      <c r="F21" s="248"/>
      <c r="G21" s="248"/>
      <c r="H21" s="248"/>
      <c r="I21" s="85">
        <v>416</v>
      </c>
      <c r="J21" s="85">
        <v>416</v>
      </c>
      <c r="K21" s="85">
        <v>416</v>
      </c>
      <c r="L21" s="249"/>
      <c r="M21" s="248"/>
      <c r="N21" s="248"/>
      <c r="O21" s="248"/>
    </row>
    <row r="22" spans="1:15" ht="13.5" customHeight="1">
      <c r="A22" s="78">
        <v>18</v>
      </c>
      <c r="B22" s="258">
        <v>41</v>
      </c>
      <c r="C22" s="246" t="s">
        <v>169</v>
      </c>
      <c r="D22" s="89" t="s">
        <v>13</v>
      </c>
      <c r="E22" s="83" t="s">
        <v>30</v>
      </c>
      <c r="F22" s="248"/>
      <c r="G22" s="248"/>
      <c r="H22" s="248"/>
      <c r="I22" s="85">
        <v>77</v>
      </c>
      <c r="J22" s="85">
        <v>77</v>
      </c>
      <c r="K22" s="85">
        <v>77</v>
      </c>
      <c r="L22" s="249"/>
      <c r="M22" s="248"/>
      <c r="N22" s="248"/>
      <c r="O22" s="248"/>
    </row>
    <row r="23" spans="1:15" ht="13.5" customHeight="1">
      <c r="A23" s="78">
        <v>19</v>
      </c>
      <c r="B23" s="258">
        <v>41</v>
      </c>
      <c r="C23" s="246" t="s">
        <v>169</v>
      </c>
      <c r="D23" s="89" t="s">
        <v>14</v>
      </c>
      <c r="E23" s="83" t="s">
        <v>31</v>
      </c>
      <c r="F23" s="248"/>
      <c r="G23" s="248"/>
      <c r="H23" s="248"/>
      <c r="I23" s="85">
        <v>779</v>
      </c>
      <c r="J23" s="85">
        <v>779</v>
      </c>
      <c r="K23" s="85">
        <v>779</v>
      </c>
      <c r="L23" s="249"/>
      <c r="M23" s="248"/>
      <c r="N23" s="248"/>
      <c r="O23" s="248"/>
    </row>
    <row r="24" spans="1:15" ht="13.5" customHeight="1">
      <c r="A24" s="78">
        <v>20</v>
      </c>
      <c r="B24" s="258">
        <v>41</v>
      </c>
      <c r="C24" s="246" t="s">
        <v>169</v>
      </c>
      <c r="D24" s="82">
        <v>625003</v>
      </c>
      <c r="E24" s="83" t="s">
        <v>28</v>
      </c>
      <c r="F24" s="248"/>
      <c r="G24" s="248"/>
      <c r="H24" s="248"/>
      <c r="I24" s="85">
        <v>44</v>
      </c>
      <c r="J24" s="85">
        <v>44</v>
      </c>
      <c r="K24" s="85">
        <v>44</v>
      </c>
      <c r="L24" s="249"/>
      <c r="M24" s="248"/>
      <c r="N24" s="248"/>
      <c r="O24" s="248"/>
    </row>
    <row r="25" spans="1:15" ht="13.5" customHeight="1">
      <c r="A25" s="78">
        <v>21</v>
      </c>
      <c r="B25" s="258">
        <v>41</v>
      </c>
      <c r="C25" s="246" t="s">
        <v>169</v>
      </c>
      <c r="D25" s="82">
        <v>625004</v>
      </c>
      <c r="E25" s="83" t="s">
        <v>32</v>
      </c>
      <c r="F25" s="248"/>
      <c r="G25" s="248"/>
      <c r="H25" s="248"/>
      <c r="I25" s="85">
        <v>167</v>
      </c>
      <c r="J25" s="85">
        <v>167</v>
      </c>
      <c r="K25" s="85">
        <v>167</v>
      </c>
      <c r="L25" s="249"/>
      <c r="M25" s="248"/>
      <c r="N25" s="248"/>
      <c r="O25" s="248"/>
    </row>
    <row r="26" spans="1:15" ht="13.5" customHeight="1">
      <c r="A26" s="78">
        <v>22</v>
      </c>
      <c r="B26" s="258">
        <v>41</v>
      </c>
      <c r="C26" s="246" t="s">
        <v>169</v>
      </c>
      <c r="D26" s="82">
        <v>625005</v>
      </c>
      <c r="E26" s="83" t="s">
        <v>15</v>
      </c>
      <c r="F26" s="248"/>
      <c r="G26" s="248"/>
      <c r="H26" s="248"/>
      <c r="I26" s="85">
        <v>55</v>
      </c>
      <c r="J26" s="85">
        <v>55</v>
      </c>
      <c r="K26" s="85">
        <v>55</v>
      </c>
      <c r="L26" s="249"/>
      <c r="M26" s="248"/>
      <c r="N26" s="248"/>
      <c r="O26" s="248"/>
    </row>
    <row r="27" spans="1:15" ht="13.5" customHeight="1">
      <c r="A27" s="78">
        <v>23</v>
      </c>
      <c r="B27" s="258">
        <v>41</v>
      </c>
      <c r="C27" s="246" t="s">
        <v>169</v>
      </c>
      <c r="D27" s="82">
        <v>625007</v>
      </c>
      <c r="E27" s="83" t="s">
        <v>29</v>
      </c>
      <c r="F27" s="248"/>
      <c r="G27" s="248"/>
      <c r="H27" s="248"/>
      <c r="I27" s="85">
        <v>264</v>
      </c>
      <c r="J27" s="85">
        <v>264</v>
      </c>
      <c r="K27" s="85">
        <v>264</v>
      </c>
      <c r="L27" s="249"/>
      <c r="M27" s="248"/>
      <c r="N27" s="248"/>
      <c r="O27" s="248"/>
    </row>
    <row r="28" spans="1:15" ht="13.5" customHeight="1">
      <c r="A28" s="78">
        <v>24</v>
      </c>
      <c r="B28" s="258">
        <v>1162</v>
      </c>
      <c r="C28" s="246" t="s">
        <v>169</v>
      </c>
      <c r="D28" s="89" t="s">
        <v>13</v>
      </c>
      <c r="E28" s="83" t="s">
        <v>30</v>
      </c>
      <c r="F28" s="248"/>
      <c r="G28" s="248"/>
      <c r="H28" s="248"/>
      <c r="I28" s="85">
        <v>58</v>
      </c>
      <c r="J28" s="85">
        <v>58</v>
      </c>
      <c r="K28" s="85">
        <v>58</v>
      </c>
      <c r="L28" s="249"/>
      <c r="M28" s="248"/>
      <c r="N28" s="248"/>
      <c r="O28" s="248"/>
    </row>
    <row r="29" spans="1:15" ht="13.5" customHeight="1">
      <c r="A29" s="78">
        <v>25</v>
      </c>
      <c r="B29" s="258">
        <v>1162</v>
      </c>
      <c r="C29" s="246" t="s">
        <v>169</v>
      </c>
      <c r="D29" s="89" t="s">
        <v>14</v>
      </c>
      <c r="E29" s="83" t="s">
        <v>31</v>
      </c>
      <c r="F29" s="248"/>
      <c r="G29" s="248"/>
      <c r="H29" s="248"/>
      <c r="I29" s="85">
        <v>582</v>
      </c>
      <c r="J29" s="85">
        <v>582</v>
      </c>
      <c r="K29" s="85">
        <v>582</v>
      </c>
      <c r="L29" s="249"/>
      <c r="M29" s="248"/>
      <c r="N29" s="248"/>
      <c r="O29" s="248"/>
    </row>
    <row r="30" spans="1:15" ht="13.5" customHeight="1">
      <c r="A30" s="78">
        <v>26</v>
      </c>
      <c r="B30" s="258">
        <v>1162</v>
      </c>
      <c r="C30" s="246" t="s">
        <v>169</v>
      </c>
      <c r="D30" s="82">
        <v>625003</v>
      </c>
      <c r="E30" s="83" t="s">
        <v>28</v>
      </c>
      <c r="F30" s="248"/>
      <c r="G30" s="248"/>
      <c r="H30" s="248"/>
      <c r="I30" s="85">
        <v>34</v>
      </c>
      <c r="J30" s="85">
        <v>34</v>
      </c>
      <c r="K30" s="85">
        <v>34</v>
      </c>
      <c r="L30" s="249"/>
      <c r="M30" s="248"/>
      <c r="N30" s="248"/>
      <c r="O30" s="248"/>
    </row>
    <row r="31" spans="1:15" ht="13.5" customHeight="1">
      <c r="A31" s="78">
        <v>27</v>
      </c>
      <c r="B31" s="258">
        <v>1162</v>
      </c>
      <c r="C31" s="246" t="s">
        <v>169</v>
      </c>
      <c r="D31" s="82">
        <v>625004</v>
      </c>
      <c r="E31" s="83" t="s">
        <v>32</v>
      </c>
      <c r="F31" s="248"/>
      <c r="G31" s="248"/>
      <c r="H31" s="248"/>
      <c r="I31" s="85">
        <v>125</v>
      </c>
      <c r="J31" s="85">
        <v>125</v>
      </c>
      <c r="K31" s="85">
        <v>125</v>
      </c>
      <c r="L31" s="249"/>
      <c r="M31" s="248"/>
      <c r="N31" s="248"/>
      <c r="O31" s="248"/>
    </row>
    <row r="32" spans="1:15" ht="13.5" customHeight="1">
      <c r="A32" s="78">
        <v>28</v>
      </c>
      <c r="B32" s="258">
        <v>1162</v>
      </c>
      <c r="C32" s="246" t="s">
        <v>169</v>
      </c>
      <c r="D32" s="82">
        <v>625005</v>
      </c>
      <c r="E32" s="83" t="s">
        <v>15</v>
      </c>
      <c r="F32" s="248"/>
      <c r="G32" s="248"/>
      <c r="H32" s="248"/>
      <c r="I32" s="85">
        <v>42</v>
      </c>
      <c r="J32" s="85">
        <v>42</v>
      </c>
      <c r="K32" s="85">
        <v>42</v>
      </c>
      <c r="L32" s="249"/>
      <c r="M32" s="248"/>
      <c r="N32" s="248"/>
      <c r="O32" s="248"/>
    </row>
    <row r="33" spans="1:15" ht="13.5" customHeight="1">
      <c r="A33" s="78">
        <v>29</v>
      </c>
      <c r="B33" s="258">
        <v>1162</v>
      </c>
      <c r="C33" s="246" t="s">
        <v>169</v>
      </c>
      <c r="D33" s="82">
        <v>625007</v>
      </c>
      <c r="E33" s="83" t="s">
        <v>29</v>
      </c>
      <c r="F33" s="248"/>
      <c r="G33" s="248"/>
      <c r="H33" s="248"/>
      <c r="I33" s="85">
        <v>197</v>
      </c>
      <c r="J33" s="85">
        <v>197</v>
      </c>
      <c r="K33" s="85">
        <v>197</v>
      </c>
      <c r="L33" s="249"/>
      <c r="M33" s="248"/>
      <c r="N33" s="248"/>
      <c r="O33" s="248"/>
    </row>
    <row r="34" spans="1:15" ht="13.5" customHeight="1">
      <c r="A34" s="78">
        <v>30</v>
      </c>
      <c r="B34" s="258">
        <v>41</v>
      </c>
      <c r="C34" s="246" t="s">
        <v>169</v>
      </c>
      <c r="D34" s="82">
        <v>633006</v>
      </c>
      <c r="E34" s="83" t="s">
        <v>67</v>
      </c>
      <c r="F34" s="248"/>
      <c r="G34" s="248"/>
      <c r="H34" s="248"/>
      <c r="I34" s="85">
        <v>1200</v>
      </c>
      <c r="J34" s="85">
        <v>2500</v>
      </c>
      <c r="K34" s="85">
        <v>2500</v>
      </c>
      <c r="L34" s="249"/>
      <c r="M34" s="248"/>
      <c r="N34" s="248"/>
      <c r="O34" s="248"/>
    </row>
    <row r="35" spans="1:15" ht="13.5" customHeight="1">
      <c r="A35" s="78">
        <v>31</v>
      </c>
      <c r="B35" s="258">
        <v>41</v>
      </c>
      <c r="C35" s="246" t="s">
        <v>169</v>
      </c>
      <c r="D35" s="82">
        <v>633010</v>
      </c>
      <c r="E35" s="83" t="s">
        <v>449</v>
      </c>
      <c r="F35" s="248"/>
      <c r="G35" s="248"/>
      <c r="H35" s="248"/>
      <c r="I35" s="85">
        <v>102</v>
      </c>
      <c r="J35" s="85">
        <v>150</v>
      </c>
      <c r="K35" s="85">
        <v>150</v>
      </c>
      <c r="L35" s="249"/>
      <c r="M35" s="248"/>
      <c r="N35" s="248"/>
      <c r="O35" s="248"/>
    </row>
    <row r="36" spans="1:15" ht="13.5" customHeight="1">
      <c r="A36" s="78">
        <v>32</v>
      </c>
      <c r="B36" s="258">
        <v>41</v>
      </c>
      <c r="C36" s="246" t="s">
        <v>169</v>
      </c>
      <c r="D36" s="82">
        <v>633011</v>
      </c>
      <c r="E36" s="83" t="s">
        <v>450</v>
      </c>
      <c r="F36" s="248"/>
      <c r="G36" s="248"/>
      <c r="H36" s="248"/>
      <c r="I36" s="85">
        <v>150</v>
      </c>
      <c r="J36" s="85">
        <v>200</v>
      </c>
      <c r="K36" s="85">
        <v>200</v>
      </c>
      <c r="L36" s="249"/>
      <c r="M36" s="248"/>
      <c r="N36" s="248"/>
      <c r="O36" s="248"/>
    </row>
    <row r="37" spans="1:15" ht="13.5" customHeight="1">
      <c r="A37" s="78">
        <v>33</v>
      </c>
      <c r="B37" s="258">
        <v>41</v>
      </c>
      <c r="C37" s="246" t="s">
        <v>169</v>
      </c>
      <c r="D37" s="82">
        <v>634001</v>
      </c>
      <c r="E37" s="83" t="s">
        <v>451</v>
      </c>
      <c r="F37" s="248"/>
      <c r="G37" s="248"/>
      <c r="H37" s="248"/>
      <c r="I37" s="85">
        <v>1300</v>
      </c>
      <c r="J37" s="85">
        <v>1600</v>
      </c>
      <c r="K37" s="85">
        <v>1600</v>
      </c>
      <c r="L37" s="249"/>
      <c r="M37" s="248"/>
      <c r="N37" s="248"/>
      <c r="O37" s="248"/>
    </row>
    <row r="38" spans="1:15" ht="13.5" customHeight="1">
      <c r="A38" s="78">
        <v>34</v>
      </c>
      <c r="B38" s="258">
        <v>41</v>
      </c>
      <c r="C38" s="246" t="s">
        <v>169</v>
      </c>
      <c r="D38" s="82">
        <v>635004</v>
      </c>
      <c r="E38" s="83" t="s">
        <v>423</v>
      </c>
      <c r="F38" s="248"/>
      <c r="G38" s="248"/>
      <c r="H38" s="248"/>
      <c r="I38" s="85">
        <v>500</v>
      </c>
      <c r="J38" s="85">
        <v>700</v>
      </c>
      <c r="K38" s="85">
        <v>700</v>
      </c>
      <c r="L38" s="249"/>
      <c r="M38" s="248"/>
      <c r="N38" s="248"/>
      <c r="O38" s="248"/>
    </row>
    <row r="39" spans="1:15" ht="13.5" customHeight="1">
      <c r="A39" s="78">
        <v>35</v>
      </c>
      <c r="B39" s="258">
        <v>41</v>
      </c>
      <c r="C39" s="246" t="s">
        <v>169</v>
      </c>
      <c r="D39" s="82">
        <v>637004</v>
      </c>
      <c r="E39" s="83" t="s">
        <v>91</v>
      </c>
      <c r="F39" s="248"/>
      <c r="G39" s="248"/>
      <c r="H39" s="248"/>
      <c r="I39" s="85">
        <v>300</v>
      </c>
      <c r="J39" s="85">
        <v>700</v>
      </c>
      <c r="K39" s="85">
        <v>700</v>
      </c>
      <c r="L39" s="249"/>
      <c r="M39" s="248"/>
      <c r="N39" s="248"/>
      <c r="O39" s="248"/>
    </row>
    <row r="40" spans="1:15" ht="13.5" customHeight="1">
      <c r="A40" s="78">
        <v>36</v>
      </c>
      <c r="B40" s="258">
        <v>41</v>
      </c>
      <c r="C40" s="246" t="s">
        <v>169</v>
      </c>
      <c r="D40" s="82">
        <v>637014</v>
      </c>
      <c r="E40" s="83" t="s">
        <v>319</v>
      </c>
      <c r="F40" s="248"/>
      <c r="G40" s="248"/>
      <c r="H40" s="248"/>
      <c r="I40" s="85">
        <v>1440</v>
      </c>
      <c r="J40" s="85">
        <v>1440</v>
      </c>
      <c r="K40" s="85">
        <v>1440</v>
      </c>
      <c r="L40" s="249"/>
      <c r="M40" s="248"/>
      <c r="N40" s="248"/>
      <c r="O40" s="248"/>
    </row>
    <row r="41" spans="1:15" ht="13.5" customHeight="1">
      <c r="A41" s="78">
        <v>37</v>
      </c>
      <c r="B41" s="258">
        <v>41</v>
      </c>
      <c r="C41" s="246" t="s">
        <v>169</v>
      </c>
      <c r="D41" s="82">
        <v>637016</v>
      </c>
      <c r="E41" s="83" t="s">
        <v>339</v>
      </c>
      <c r="F41" s="248"/>
      <c r="G41" s="248"/>
      <c r="H41" s="248"/>
      <c r="I41" s="85">
        <v>88</v>
      </c>
      <c r="J41" s="85">
        <v>91</v>
      </c>
      <c r="K41" s="85">
        <v>91</v>
      </c>
      <c r="L41" s="249"/>
      <c r="M41" s="248"/>
      <c r="N41" s="248"/>
      <c r="O41" s="248"/>
    </row>
    <row r="42" spans="1:15" s="47" customFormat="1" ht="13.5" customHeight="1">
      <c r="A42" s="78">
        <v>38</v>
      </c>
      <c r="B42" s="258">
        <v>41</v>
      </c>
      <c r="C42" s="246" t="s">
        <v>169</v>
      </c>
      <c r="D42" s="86">
        <v>717001</v>
      </c>
      <c r="E42" s="87" t="s">
        <v>452</v>
      </c>
      <c r="F42" s="84">
        <v>10000</v>
      </c>
      <c r="G42" s="84">
        <v>0</v>
      </c>
      <c r="H42" s="84">
        <v>90</v>
      </c>
      <c r="I42" s="84"/>
      <c r="J42" s="84"/>
      <c r="K42" s="158"/>
      <c r="L42" s="154"/>
      <c r="M42" s="84">
        <v>1640</v>
      </c>
      <c r="N42" s="84">
        <v>1640</v>
      </c>
      <c r="O42" s="84">
        <v>1640</v>
      </c>
    </row>
    <row r="43" spans="1:15" s="47" customFormat="1" ht="13.5" customHeight="1">
      <c r="A43" s="78">
        <v>39</v>
      </c>
      <c r="B43" s="258">
        <v>41</v>
      </c>
      <c r="C43" s="246" t="s">
        <v>169</v>
      </c>
      <c r="D43" s="86">
        <v>717001</v>
      </c>
      <c r="E43" s="87" t="s">
        <v>453</v>
      </c>
      <c r="F43" s="84">
        <v>10000</v>
      </c>
      <c r="G43" s="84">
        <v>0</v>
      </c>
      <c r="H43" s="84">
        <v>0</v>
      </c>
      <c r="I43" s="84"/>
      <c r="J43" s="84"/>
      <c r="K43" s="158"/>
      <c r="L43" s="154"/>
      <c r="M43" s="84">
        <v>1000</v>
      </c>
      <c r="N43" s="84">
        <v>7654</v>
      </c>
      <c r="O43" s="84">
        <v>9794</v>
      </c>
    </row>
    <row r="45" spans="3:15" ht="14.25">
      <c r="C45" s="323" t="s">
        <v>454</v>
      </c>
      <c r="D45" s="323"/>
      <c r="E45" s="323"/>
      <c r="F45" s="99" t="e">
        <f>F5+F16+#REF!</f>
        <v>#REF!</v>
      </c>
      <c r="G45" s="99" t="e">
        <f>G5+G16+#REF!+#REF!</f>
        <v>#REF!</v>
      </c>
      <c r="H45" s="99" t="e">
        <f>H5+H16+#REF!</f>
        <v>#REF!</v>
      </c>
      <c r="I45" s="91">
        <f>I5+I16</f>
        <v>27257</v>
      </c>
      <c r="J45" s="91">
        <f>J5+J16</f>
        <v>29258</v>
      </c>
      <c r="K45" s="91">
        <f>K5+K16</f>
        <v>29258</v>
      </c>
      <c r="L45" s="91" t="e">
        <f>#REF!+#REF!+#REF!</f>
        <v>#REF!</v>
      </c>
      <c r="M45" s="91">
        <f>M5+M16</f>
        <v>2640</v>
      </c>
      <c r="N45" s="91">
        <f>N5+N16</f>
        <v>9294</v>
      </c>
      <c r="O45" s="91">
        <f>O5+O16</f>
        <v>11434</v>
      </c>
    </row>
    <row r="46" spans="3:15" ht="14.25">
      <c r="C46" s="128"/>
      <c r="D46" s="128"/>
      <c r="E46" s="128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3:15" ht="25.5">
      <c r="C47" s="128"/>
      <c r="D47" s="315"/>
      <c r="E47" s="315"/>
      <c r="F47" s="98"/>
      <c r="G47" s="98"/>
      <c r="H47" s="149" t="s">
        <v>196</v>
      </c>
      <c r="I47" s="77">
        <v>2014</v>
      </c>
      <c r="J47" s="77">
        <v>2015</v>
      </c>
      <c r="K47" s="77">
        <v>2016</v>
      </c>
      <c r="L47" s="99"/>
      <c r="M47" s="99"/>
      <c r="N47" s="99"/>
      <c r="O47" s="99"/>
    </row>
    <row r="48" spans="3:15" ht="24.75" customHeight="1">
      <c r="C48" s="128"/>
      <c r="D48" s="322" t="s">
        <v>455</v>
      </c>
      <c r="E48" s="322"/>
      <c r="F48" s="322"/>
      <c r="G48" s="159">
        <f>G46+I46</f>
        <v>0</v>
      </c>
      <c r="H48" s="160" t="e">
        <f>H45+L45</f>
        <v>#REF!</v>
      </c>
      <c r="I48" s="160">
        <f>I45+M45</f>
        <v>29897</v>
      </c>
      <c r="J48" s="160">
        <f>J45+N45</f>
        <v>38552</v>
      </c>
      <c r="K48" s="160">
        <f>K45+O45</f>
        <v>40692</v>
      </c>
      <c r="L48" s="99"/>
      <c r="M48" s="99"/>
      <c r="N48" s="99"/>
      <c r="O48" s="99"/>
    </row>
    <row r="49" spans="3:15" ht="14.25">
      <c r="C49" s="128"/>
      <c r="D49" s="128"/>
      <c r="E49" s="128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3:15" ht="14.25">
      <c r="C50" s="128"/>
      <c r="D50" s="128"/>
      <c r="E50" s="128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3:15" ht="14.25">
      <c r="C51" s="128"/>
      <c r="D51" s="128"/>
      <c r="E51" s="128"/>
      <c r="F51" s="99"/>
      <c r="G51" s="99"/>
      <c r="H51" s="99"/>
      <c r="I51" s="99"/>
      <c r="J51" s="99"/>
      <c r="K51" s="99"/>
      <c r="L51" s="99"/>
      <c r="M51" s="99"/>
      <c r="N51" s="99"/>
      <c r="O51" s="99"/>
    </row>
  </sheetData>
  <sheetProtection/>
  <mergeCells count="12">
    <mergeCell ref="B16:E16"/>
    <mergeCell ref="F3:K3"/>
    <mergeCell ref="A3:A4"/>
    <mergeCell ref="B3:B4"/>
    <mergeCell ref="C3:C4"/>
    <mergeCell ref="D3:D4"/>
    <mergeCell ref="D48:F48"/>
    <mergeCell ref="L3:O3"/>
    <mergeCell ref="D47:E47"/>
    <mergeCell ref="C45:E45"/>
    <mergeCell ref="E3:E4"/>
    <mergeCell ref="B5:E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30"/>
  <sheetViews>
    <sheetView zoomScalePageLayoutView="0" workbookViewId="0" topLeftCell="A1">
      <selection activeCell="J7" sqref="J7:J23"/>
    </sheetView>
  </sheetViews>
  <sheetFormatPr defaultColWidth="9.140625" defaultRowHeight="12.75" outlineLevelRow="1"/>
  <cols>
    <col min="1" max="1" width="4.57421875" style="0" customWidth="1"/>
    <col min="2" max="2" width="4.140625" style="0" customWidth="1"/>
    <col min="3" max="3" width="8.7109375" style="0" customWidth="1"/>
    <col min="4" max="4" width="11.00390625" style="0" customWidth="1"/>
    <col min="5" max="5" width="26.140625" style="0" customWidth="1"/>
    <col min="6" max="6" width="11.28125" style="0" hidden="1" customWidth="1"/>
    <col min="7" max="7" width="11.8515625" style="0" hidden="1" customWidth="1"/>
    <col min="8" max="8" width="10.421875" style="0" hidden="1" customWidth="1"/>
    <col min="10" max="10" width="9.00390625" style="0" customWidth="1"/>
    <col min="11" max="11" width="10.00390625" style="0" customWidth="1"/>
    <col min="12" max="12" width="10.421875" style="0" hidden="1" customWidth="1"/>
    <col min="14" max="14" width="9.00390625" style="0" customWidth="1"/>
    <col min="15" max="15" width="10.00390625" style="0" customWidth="1"/>
  </cols>
  <sheetData>
    <row r="1" ht="12" customHeight="1"/>
    <row r="2" spans="1:3" ht="23.25" customHeight="1">
      <c r="A2" s="97"/>
      <c r="C2" s="76" t="s">
        <v>456</v>
      </c>
    </row>
    <row r="3" spans="1:3" ht="12" customHeight="1">
      <c r="A3" s="97"/>
      <c r="C3" s="76"/>
    </row>
    <row r="4" spans="1:15" ht="13.5" customHeight="1">
      <c r="A4" s="315"/>
      <c r="B4" s="334" t="s">
        <v>105</v>
      </c>
      <c r="C4" s="334" t="s">
        <v>106</v>
      </c>
      <c r="D4" s="334" t="s">
        <v>108</v>
      </c>
      <c r="E4" s="315" t="s">
        <v>107</v>
      </c>
      <c r="F4" s="315" t="s">
        <v>41</v>
      </c>
      <c r="G4" s="315"/>
      <c r="H4" s="315"/>
      <c r="I4" s="315"/>
      <c r="J4" s="315"/>
      <c r="K4" s="338"/>
      <c r="L4" s="320" t="s">
        <v>199</v>
      </c>
      <c r="M4" s="320"/>
      <c r="N4" s="320"/>
      <c r="O4" s="321"/>
    </row>
    <row r="5" spans="1:15" ht="24.75" customHeight="1">
      <c r="A5" s="315"/>
      <c r="B5" s="334"/>
      <c r="C5" s="334"/>
      <c r="D5" s="334"/>
      <c r="E5" s="315"/>
      <c r="F5" s="77" t="s">
        <v>111</v>
      </c>
      <c r="G5" s="77" t="s">
        <v>112</v>
      </c>
      <c r="H5" s="149" t="s">
        <v>196</v>
      </c>
      <c r="I5" s="77">
        <v>2014</v>
      </c>
      <c r="J5" s="77">
        <v>2015</v>
      </c>
      <c r="K5" s="77">
        <v>2016</v>
      </c>
      <c r="L5" s="151" t="s">
        <v>196</v>
      </c>
      <c r="M5" s="77">
        <v>2014</v>
      </c>
      <c r="N5" s="77">
        <v>2015</v>
      </c>
      <c r="O5" s="77">
        <v>2016</v>
      </c>
    </row>
    <row r="6" spans="1:15" ht="13.5" customHeight="1">
      <c r="A6" s="78">
        <v>1</v>
      </c>
      <c r="B6" s="327" t="s">
        <v>457</v>
      </c>
      <c r="C6" s="327"/>
      <c r="D6" s="327"/>
      <c r="E6" s="327"/>
      <c r="F6" s="90">
        <f>SUM(F8:F25)</f>
        <v>801000</v>
      </c>
      <c r="G6" s="90">
        <f>SUM(G8:G25)</f>
        <v>25631</v>
      </c>
      <c r="H6" s="90">
        <f aca="true" t="shared" si="0" ref="H6:O6">SUM(H7:H25)</f>
        <v>25472</v>
      </c>
      <c r="I6" s="90">
        <f t="shared" si="0"/>
        <v>35940</v>
      </c>
      <c r="J6" s="90">
        <f t="shared" si="0"/>
        <v>37584</v>
      </c>
      <c r="K6" s="156">
        <f t="shared" si="0"/>
        <v>37685</v>
      </c>
      <c r="L6" s="152">
        <f t="shared" si="0"/>
        <v>0</v>
      </c>
      <c r="M6" s="90">
        <f t="shared" si="0"/>
        <v>0</v>
      </c>
      <c r="N6" s="90">
        <f t="shared" si="0"/>
        <v>0</v>
      </c>
      <c r="O6" s="90">
        <f t="shared" si="0"/>
        <v>0</v>
      </c>
    </row>
    <row r="7" spans="1:15" s="47" customFormat="1" ht="13.5" customHeight="1" outlineLevel="1">
      <c r="A7" s="78">
        <v>2</v>
      </c>
      <c r="B7" s="80">
        <v>41</v>
      </c>
      <c r="C7" s="104" t="s">
        <v>461</v>
      </c>
      <c r="D7" s="82">
        <v>621000</v>
      </c>
      <c r="E7" s="83" t="s">
        <v>56</v>
      </c>
      <c r="F7" s="84">
        <v>550000</v>
      </c>
      <c r="G7" s="84">
        <v>17500</v>
      </c>
      <c r="H7" s="84">
        <v>541</v>
      </c>
      <c r="I7" s="84">
        <v>48</v>
      </c>
      <c r="J7" s="84">
        <v>48</v>
      </c>
      <c r="K7" s="84">
        <v>48</v>
      </c>
      <c r="L7" s="154"/>
      <c r="M7" s="84"/>
      <c r="N7" s="84"/>
      <c r="O7" s="84"/>
    </row>
    <row r="8" spans="1:15" s="47" customFormat="1" ht="13.5" customHeight="1" outlineLevel="1">
      <c r="A8" s="80">
        <v>3</v>
      </c>
      <c r="B8" s="80">
        <v>41</v>
      </c>
      <c r="C8" s="104" t="s">
        <v>461</v>
      </c>
      <c r="D8" s="89" t="s">
        <v>13</v>
      </c>
      <c r="E8" s="83" t="s">
        <v>30</v>
      </c>
      <c r="F8" s="84">
        <v>550000</v>
      </c>
      <c r="G8" s="84">
        <v>17500</v>
      </c>
      <c r="H8" s="84">
        <v>17500</v>
      </c>
      <c r="I8" s="84">
        <v>6</v>
      </c>
      <c r="J8" s="84">
        <v>6</v>
      </c>
      <c r="K8" s="84">
        <v>6</v>
      </c>
      <c r="L8" s="154"/>
      <c r="M8" s="84"/>
      <c r="N8" s="84"/>
      <c r="O8" s="84"/>
    </row>
    <row r="9" spans="1:15" s="47" customFormat="1" ht="13.5" customHeight="1" outlineLevel="1">
      <c r="A9" s="78">
        <v>4</v>
      </c>
      <c r="B9" s="80">
        <v>41</v>
      </c>
      <c r="C9" s="104" t="s">
        <v>461</v>
      </c>
      <c r="D9" s="89" t="s">
        <v>14</v>
      </c>
      <c r="E9" s="83" t="s">
        <v>31</v>
      </c>
      <c r="F9" s="84">
        <v>15000</v>
      </c>
      <c r="G9" s="84">
        <v>273</v>
      </c>
      <c r="H9" s="84">
        <v>273</v>
      </c>
      <c r="I9" s="84">
        <v>67</v>
      </c>
      <c r="J9" s="84">
        <v>67</v>
      </c>
      <c r="K9" s="84">
        <v>67</v>
      </c>
      <c r="L9" s="154"/>
      <c r="M9" s="84"/>
      <c r="N9" s="84"/>
      <c r="O9" s="84"/>
    </row>
    <row r="10" spans="1:15" s="47" customFormat="1" ht="13.5" customHeight="1" outlineLevel="1">
      <c r="A10" s="78">
        <v>5</v>
      </c>
      <c r="B10" s="80">
        <v>41</v>
      </c>
      <c r="C10" s="104" t="s">
        <v>461</v>
      </c>
      <c r="D10" s="82">
        <v>625003</v>
      </c>
      <c r="E10" s="83" t="s">
        <v>28</v>
      </c>
      <c r="F10" s="84">
        <v>45000</v>
      </c>
      <c r="G10" s="84">
        <v>1282</v>
      </c>
      <c r="H10" s="84">
        <v>1517</v>
      </c>
      <c r="I10" s="84">
        <v>4</v>
      </c>
      <c r="J10" s="84">
        <v>4</v>
      </c>
      <c r="K10" s="84">
        <v>4</v>
      </c>
      <c r="L10" s="154"/>
      <c r="M10" s="84"/>
      <c r="N10" s="84"/>
      <c r="O10" s="84"/>
    </row>
    <row r="11" spans="1:15" s="47" customFormat="1" ht="13.5" customHeight="1" outlineLevel="1">
      <c r="A11" s="78">
        <v>6</v>
      </c>
      <c r="B11" s="80">
        <v>41</v>
      </c>
      <c r="C11" s="104" t="s">
        <v>461</v>
      </c>
      <c r="D11" s="82">
        <v>625004</v>
      </c>
      <c r="E11" s="83" t="s">
        <v>32</v>
      </c>
      <c r="F11" s="84">
        <v>7000</v>
      </c>
      <c r="G11" s="84">
        <v>214</v>
      </c>
      <c r="H11" s="84">
        <v>214</v>
      </c>
      <c r="I11" s="84">
        <v>14</v>
      </c>
      <c r="J11" s="84">
        <v>14</v>
      </c>
      <c r="K11" s="84">
        <v>14</v>
      </c>
      <c r="L11" s="154"/>
      <c r="M11" s="84"/>
      <c r="N11" s="84"/>
      <c r="O11" s="84"/>
    </row>
    <row r="12" spans="1:15" s="47" customFormat="1" ht="13.5" customHeight="1" outlineLevel="1">
      <c r="A12" s="78">
        <v>7</v>
      </c>
      <c r="B12" s="80">
        <v>41</v>
      </c>
      <c r="C12" s="104" t="s">
        <v>461</v>
      </c>
      <c r="D12" s="82">
        <v>625005</v>
      </c>
      <c r="E12" s="83" t="s">
        <v>15</v>
      </c>
      <c r="F12" s="84">
        <v>9000</v>
      </c>
      <c r="G12" s="84">
        <v>248</v>
      </c>
      <c r="H12" s="84">
        <v>248</v>
      </c>
      <c r="I12" s="84">
        <v>5</v>
      </c>
      <c r="J12" s="84">
        <v>5</v>
      </c>
      <c r="K12" s="84">
        <v>5</v>
      </c>
      <c r="L12" s="154"/>
      <c r="M12" s="84"/>
      <c r="N12" s="84"/>
      <c r="O12" s="84"/>
    </row>
    <row r="13" spans="1:15" s="47" customFormat="1" ht="13.5" customHeight="1" outlineLevel="1">
      <c r="A13" s="80">
        <v>8</v>
      </c>
      <c r="B13" s="80">
        <v>41</v>
      </c>
      <c r="C13" s="104" t="s">
        <v>461</v>
      </c>
      <c r="D13" s="82">
        <v>625007</v>
      </c>
      <c r="E13" s="83" t="s">
        <v>29</v>
      </c>
      <c r="F13" s="84">
        <v>85000</v>
      </c>
      <c r="G13" s="84">
        <v>2486</v>
      </c>
      <c r="H13" s="84">
        <v>2486</v>
      </c>
      <c r="I13" s="84">
        <v>23</v>
      </c>
      <c r="J13" s="84">
        <v>23</v>
      </c>
      <c r="K13" s="84">
        <v>23</v>
      </c>
      <c r="L13" s="154"/>
      <c r="M13" s="84"/>
      <c r="N13" s="84"/>
      <c r="O13" s="84"/>
    </row>
    <row r="14" spans="1:15" s="47" customFormat="1" ht="13.5" customHeight="1" outlineLevel="1">
      <c r="A14" s="78">
        <v>9</v>
      </c>
      <c r="B14" s="80">
        <v>41</v>
      </c>
      <c r="C14" s="104" t="s">
        <v>461</v>
      </c>
      <c r="D14" s="82" t="s">
        <v>351</v>
      </c>
      <c r="E14" s="83" t="s">
        <v>365</v>
      </c>
      <c r="F14" s="84">
        <v>7000</v>
      </c>
      <c r="G14" s="84">
        <v>136</v>
      </c>
      <c r="H14" s="84">
        <v>136</v>
      </c>
      <c r="I14" s="84">
        <v>10200</v>
      </c>
      <c r="J14" s="84">
        <v>11280</v>
      </c>
      <c r="K14" s="84">
        <v>11280</v>
      </c>
      <c r="L14" s="154"/>
      <c r="M14" s="84"/>
      <c r="N14" s="84"/>
      <c r="O14" s="84"/>
    </row>
    <row r="15" spans="1:15" s="47" customFormat="1" ht="13.5" customHeight="1" outlineLevel="1">
      <c r="A15" s="78">
        <v>10</v>
      </c>
      <c r="B15" s="80">
        <v>41</v>
      </c>
      <c r="C15" s="104" t="s">
        <v>461</v>
      </c>
      <c r="D15" s="82" t="s">
        <v>57</v>
      </c>
      <c r="E15" s="83" t="s">
        <v>366</v>
      </c>
      <c r="F15" s="84">
        <v>16000</v>
      </c>
      <c r="G15" s="84">
        <v>486</v>
      </c>
      <c r="H15" s="84">
        <v>486</v>
      </c>
      <c r="I15" s="84">
        <v>1600</v>
      </c>
      <c r="J15" s="84">
        <v>1600</v>
      </c>
      <c r="K15" s="84">
        <v>1600</v>
      </c>
      <c r="L15" s="154"/>
      <c r="M15" s="84"/>
      <c r="N15" s="84"/>
      <c r="O15" s="84"/>
    </row>
    <row r="16" spans="1:15" s="47" customFormat="1" ht="13.5" customHeight="1" outlineLevel="1">
      <c r="A16" s="80">
        <v>11</v>
      </c>
      <c r="B16" s="80">
        <v>41</v>
      </c>
      <c r="C16" s="104" t="s">
        <v>461</v>
      </c>
      <c r="D16" s="82">
        <v>632002</v>
      </c>
      <c r="E16" s="83" t="s">
        <v>458</v>
      </c>
      <c r="F16" s="84">
        <v>7000</v>
      </c>
      <c r="G16" s="84">
        <v>160</v>
      </c>
      <c r="H16" s="84">
        <v>160</v>
      </c>
      <c r="I16" s="84">
        <v>5600</v>
      </c>
      <c r="J16" s="84">
        <v>5900</v>
      </c>
      <c r="K16" s="84">
        <v>5900</v>
      </c>
      <c r="L16" s="154"/>
      <c r="M16" s="84"/>
      <c r="N16" s="84"/>
      <c r="O16" s="84"/>
    </row>
    <row r="17" spans="1:15" s="47" customFormat="1" ht="13.5" customHeight="1" outlineLevel="1">
      <c r="A17" s="78">
        <v>12</v>
      </c>
      <c r="B17" s="80">
        <v>41</v>
      </c>
      <c r="C17" s="104" t="s">
        <v>461</v>
      </c>
      <c r="D17" s="82">
        <v>633006</v>
      </c>
      <c r="E17" s="83" t="s">
        <v>67</v>
      </c>
      <c r="F17" s="84">
        <v>28000</v>
      </c>
      <c r="G17" s="84">
        <v>842</v>
      </c>
      <c r="H17" s="84">
        <v>842</v>
      </c>
      <c r="I17" s="84">
        <v>100</v>
      </c>
      <c r="J17" s="84">
        <v>100</v>
      </c>
      <c r="K17" s="84">
        <v>100</v>
      </c>
      <c r="L17" s="154"/>
      <c r="M17" s="84"/>
      <c r="N17" s="84"/>
      <c r="O17" s="84"/>
    </row>
    <row r="18" spans="1:15" s="47" customFormat="1" ht="13.5" customHeight="1" outlineLevel="1">
      <c r="A18" s="78">
        <v>13</v>
      </c>
      <c r="B18" s="80">
        <v>41</v>
      </c>
      <c r="C18" s="104" t="s">
        <v>461</v>
      </c>
      <c r="D18" s="82">
        <v>637004</v>
      </c>
      <c r="E18" s="83" t="s">
        <v>91</v>
      </c>
      <c r="F18" s="84">
        <v>25000</v>
      </c>
      <c r="G18" s="84">
        <v>402</v>
      </c>
      <c r="H18" s="84">
        <v>402</v>
      </c>
      <c r="I18" s="84">
        <v>250</v>
      </c>
      <c r="J18" s="84">
        <v>514</v>
      </c>
      <c r="K18" s="84">
        <v>615</v>
      </c>
      <c r="L18" s="154"/>
      <c r="M18" s="84"/>
      <c r="N18" s="84"/>
      <c r="O18" s="84"/>
    </row>
    <row r="19" spans="1:15" s="47" customFormat="1" ht="13.5" customHeight="1" outlineLevel="1">
      <c r="A19" s="80">
        <v>14</v>
      </c>
      <c r="B19" s="80">
        <v>41</v>
      </c>
      <c r="C19" s="104" t="s">
        <v>461</v>
      </c>
      <c r="D19" s="82">
        <v>637005</v>
      </c>
      <c r="E19" s="83" t="s">
        <v>89</v>
      </c>
      <c r="F19" s="84">
        <v>7000</v>
      </c>
      <c r="G19" s="84">
        <v>185</v>
      </c>
      <c r="H19" s="84">
        <v>185</v>
      </c>
      <c r="I19" s="84">
        <v>100</v>
      </c>
      <c r="J19" s="84">
        <v>100</v>
      </c>
      <c r="K19" s="84">
        <v>100</v>
      </c>
      <c r="L19" s="154"/>
      <c r="M19" s="84"/>
      <c r="N19" s="84"/>
      <c r="O19" s="84"/>
    </row>
    <row r="20" spans="1:15" s="47" customFormat="1" ht="13.5" customHeight="1" outlineLevel="1">
      <c r="A20" s="80">
        <v>15</v>
      </c>
      <c r="B20" s="80">
        <v>41</v>
      </c>
      <c r="C20" s="104" t="s">
        <v>461</v>
      </c>
      <c r="D20" s="82">
        <v>637015</v>
      </c>
      <c r="E20" s="83" t="s">
        <v>435</v>
      </c>
      <c r="F20" s="84"/>
      <c r="G20" s="84"/>
      <c r="H20" s="84"/>
      <c r="I20" s="84">
        <v>270</v>
      </c>
      <c r="J20" s="84">
        <v>270</v>
      </c>
      <c r="K20" s="84">
        <v>270</v>
      </c>
      <c r="L20" s="154"/>
      <c r="M20" s="84"/>
      <c r="N20" s="84"/>
      <c r="O20" s="84"/>
    </row>
    <row r="21" spans="1:15" s="47" customFormat="1" ht="13.5" customHeight="1" outlineLevel="1">
      <c r="A21" s="80">
        <v>16</v>
      </c>
      <c r="B21" s="80">
        <v>41</v>
      </c>
      <c r="C21" s="104" t="s">
        <v>461</v>
      </c>
      <c r="D21" s="82">
        <v>637027</v>
      </c>
      <c r="E21" s="83" t="s">
        <v>75</v>
      </c>
      <c r="F21" s="84"/>
      <c r="G21" s="84"/>
      <c r="H21" s="84"/>
      <c r="I21" s="84">
        <v>480</v>
      </c>
      <c r="J21" s="84">
        <v>480</v>
      </c>
      <c r="K21" s="84">
        <v>480</v>
      </c>
      <c r="L21" s="154"/>
      <c r="M21" s="84"/>
      <c r="N21" s="84"/>
      <c r="O21" s="84"/>
    </row>
    <row r="22" spans="1:15" s="47" customFormat="1" ht="13.5" customHeight="1" outlineLevel="1">
      <c r="A22" s="78">
        <v>17</v>
      </c>
      <c r="B22" s="80">
        <v>41</v>
      </c>
      <c r="C22" s="104" t="s">
        <v>461</v>
      </c>
      <c r="D22" s="82">
        <v>651001</v>
      </c>
      <c r="E22" s="83" t="s">
        <v>459</v>
      </c>
      <c r="F22" s="84"/>
      <c r="G22" s="84"/>
      <c r="H22" s="84">
        <v>48</v>
      </c>
      <c r="I22" s="84">
        <v>3419</v>
      </c>
      <c r="J22" s="84">
        <v>3281</v>
      </c>
      <c r="K22" s="158">
        <v>3141</v>
      </c>
      <c r="L22" s="154"/>
      <c r="M22" s="84"/>
      <c r="N22" s="84"/>
      <c r="O22" s="84"/>
    </row>
    <row r="23" spans="1:15" s="47" customFormat="1" ht="13.5" customHeight="1" outlineLevel="1">
      <c r="A23" s="78">
        <v>18</v>
      </c>
      <c r="B23" s="80">
        <v>41</v>
      </c>
      <c r="C23" s="104" t="s">
        <v>461</v>
      </c>
      <c r="D23" s="82">
        <v>821007</v>
      </c>
      <c r="E23" s="83" t="s">
        <v>460</v>
      </c>
      <c r="F23" s="84">
        <v>0</v>
      </c>
      <c r="G23" s="84">
        <v>1185</v>
      </c>
      <c r="H23" s="84">
        <v>434</v>
      </c>
      <c r="I23" s="84">
        <v>13754</v>
      </c>
      <c r="J23" s="84">
        <v>13892</v>
      </c>
      <c r="K23" s="158">
        <v>14032</v>
      </c>
      <c r="L23" s="154"/>
      <c r="M23" s="84"/>
      <c r="N23" s="84"/>
      <c r="O23" s="84"/>
    </row>
    <row r="24" spans="1:15" s="47" customFormat="1" ht="13.5" customHeight="1" hidden="1" outlineLevel="1">
      <c r="A24" s="80">
        <v>20</v>
      </c>
      <c r="B24" s="81"/>
      <c r="C24" s="104" t="s">
        <v>102</v>
      </c>
      <c r="D24" s="82">
        <v>642013</v>
      </c>
      <c r="E24" s="83" t="s">
        <v>156</v>
      </c>
      <c r="F24" s="84">
        <v>0</v>
      </c>
      <c r="G24" s="84">
        <v>180</v>
      </c>
      <c r="H24" s="84">
        <v>0</v>
      </c>
      <c r="I24" s="84">
        <v>0</v>
      </c>
      <c r="J24" s="84">
        <v>0</v>
      </c>
      <c r="K24" s="158">
        <v>0</v>
      </c>
      <c r="L24" s="154"/>
      <c r="M24" s="84"/>
      <c r="N24" s="84"/>
      <c r="O24" s="84"/>
    </row>
    <row r="25" spans="1:15" s="47" customFormat="1" ht="13.5" customHeight="1" hidden="1" outlineLevel="1">
      <c r="A25" s="78">
        <v>21</v>
      </c>
      <c r="B25" s="81"/>
      <c r="C25" s="104" t="s">
        <v>102</v>
      </c>
      <c r="D25" s="86">
        <v>642015</v>
      </c>
      <c r="E25" s="87" t="s">
        <v>74</v>
      </c>
      <c r="F25" s="84">
        <v>0</v>
      </c>
      <c r="G25" s="84">
        <v>52</v>
      </c>
      <c r="H25" s="84">
        <v>0</v>
      </c>
      <c r="I25" s="84">
        <v>0</v>
      </c>
      <c r="J25" s="84">
        <v>0</v>
      </c>
      <c r="K25" s="158">
        <v>0</v>
      </c>
      <c r="L25" s="154"/>
      <c r="M25" s="84"/>
      <c r="N25" s="84"/>
      <c r="O25" s="84"/>
    </row>
    <row r="26" spans="1:15" s="47" customFormat="1" ht="13.5" customHeight="1" collapsed="1">
      <c r="A26" s="110"/>
      <c r="B26" s="107"/>
      <c r="C26" s="107"/>
      <c r="D26" s="108"/>
      <c r="E26" s="48"/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3:15" ht="14.25">
      <c r="C27" s="323" t="s">
        <v>120</v>
      </c>
      <c r="D27" s="323"/>
      <c r="E27" s="323"/>
      <c r="F27" s="91" t="e">
        <f>#REF!+F6+#REF!+#REF!+#REF!+#REF!</f>
        <v>#REF!</v>
      </c>
      <c r="G27" s="91" t="e">
        <f>#REF!+G6+#REF!+#REF!+#REF!+#REF!</f>
        <v>#REF!</v>
      </c>
      <c r="H27" s="91" t="e">
        <f>#REF!+H6+#REF!+#REF!+#REF!+#REF!</f>
        <v>#REF!</v>
      </c>
      <c r="I27" s="91">
        <f>I6</f>
        <v>35940</v>
      </c>
      <c r="J27" s="91">
        <f>J6</f>
        <v>37584</v>
      </c>
      <c r="K27" s="91">
        <f>K6</f>
        <v>37685</v>
      </c>
      <c r="L27" s="91" t="e">
        <f>#REF!+L6+#REF!+#REF!+#REF!+#REF!</f>
        <v>#REF!</v>
      </c>
      <c r="M27" s="91">
        <f>M6</f>
        <v>0</v>
      </c>
      <c r="N27" s="91">
        <f>N6</f>
        <v>0</v>
      </c>
      <c r="O27" s="91">
        <f>O6</f>
        <v>0</v>
      </c>
    </row>
    <row r="29" spans="4:11" ht="25.5">
      <c r="D29" s="315"/>
      <c r="E29" s="315"/>
      <c r="F29" s="98"/>
      <c r="G29" s="98"/>
      <c r="H29" s="149" t="s">
        <v>196</v>
      </c>
      <c r="I29" s="77">
        <v>2014</v>
      </c>
      <c r="J29" s="77">
        <v>2015</v>
      </c>
      <c r="K29" s="77">
        <v>2016</v>
      </c>
    </row>
    <row r="30" spans="4:11" ht="24.75" customHeight="1">
      <c r="D30" s="322" t="s">
        <v>203</v>
      </c>
      <c r="E30" s="322"/>
      <c r="F30" s="322"/>
      <c r="G30" s="159">
        <f>G28+I28</f>
        <v>0</v>
      </c>
      <c r="H30" s="160" t="e">
        <f>H27+L27</f>
        <v>#REF!</v>
      </c>
      <c r="I30" s="160">
        <f>I27+M27</f>
        <v>35940</v>
      </c>
      <c r="J30" s="160">
        <f>J27+N27</f>
        <v>37584</v>
      </c>
      <c r="K30" s="160">
        <f>K27+O27</f>
        <v>37685</v>
      </c>
    </row>
  </sheetData>
  <sheetProtection/>
  <mergeCells count="11">
    <mergeCell ref="D29:E29"/>
    <mergeCell ref="D30:F30"/>
    <mergeCell ref="C27:E27"/>
    <mergeCell ref="E4:E5"/>
    <mergeCell ref="B6:E6"/>
    <mergeCell ref="A4:A5"/>
    <mergeCell ref="B4:B5"/>
    <mergeCell ref="C4:C5"/>
    <mergeCell ref="D4:D5"/>
    <mergeCell ref="F4:K4"/>
    <mergeCell ref="L4:O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6" sqref="H6:H16"/>
    </sheetView>
  </sheetViews>
  <sheetFormatPr defaultColWidth="9.140625" defaultRowHeight="12.75" outlineLevelRow="2"/>
  <cols>
    <col min="1" max="1" width="4.8515625" style="0" customWidth="1"/>
    <col min="2" max="2" width="6.7109375" style="0" customWidth="1"/>
    <col min="3" max="3" width="8.140625" style="0" customWidth="1"/>
    <col min="4" max="4" width="11.28125" style="0" customWidth="1"/>
    <col min="5" max="5" width="29.00390625" style="0" customWidth="1"/>
    <col min="6" max="6" width="12.00390625" style="0" hidden="1" customWidth="1"/>
    <col min="7" max="7" width="11.00390625" style="0" hidden="1" customWidth="1"/>
    <col min="8" max="8" width="9.421875" style="0" customWidth="1"/>
    <col min="9" max="9" width="9.57421875" style="0" customWidth="1"/>
    <col min="10" max="10" width="9.421875" style="0" customWidth="1"/>
    <col min="11" max="13" width="8.7109375" style="0" customWidth="1"/>
  </cols>
  <sheetData>
    <row r="1" spans="1:3" ht="21.75" customHeight="1">
      <c r="A1" s="97"/>
      <c r="C1" s="76" t="s">
        <v>462</v>
      </c>
    </row>
    <row r="2" spans="1:3" ht="16.5" customHeight="1">
      <c r="A2" s="97"/>
      <c r="C2" s="76"/>
    </row>
    <row r="3" spans="1:13" ht="13.5" customHeight="1">
      <c r="A3" s="315"/>
      <c r="B3" s="318" t="s">
        <v>105</v>
      </c>
      <c r="C3" s="335" t="s">
        <v>106</v>
      </c>
      <c r="D3" s="318" t="s">
        <v>108</v>
      </c>
      <c r="E3" s="315" t="s">
        <v>107</v>
      </c>
      <c r="F3" s="139" t="s">
        <v>41</v>
      </c>
      <c r="G3" s="140"/>
      <c r="H3" s="315" t="s">
        <v>41</v>
      </c>
      <c r="I3" s="315"/>
      <c r="J3" s="338"/>
      <c r="K3" s="315" t="s">
        <v>42</v>
      </c>
      <c r="L3" s="315"/>
      <c r="M3" s="315"/>
    </row>
    <row r="4" spans="1:13" ht="27.75" customHeight="1">
      <c r="A4" s="315"/>
      <c r="B4" s="318"/>
      <c r="C4" s="335"/>
      <c r="D4" s="318"/>
      <c r="E4" s="315"/>
      <c r="F4" s="77" t="s">
        <v>111</v>
      </c>
      <c r="G4" s="77" t="s">
        <v>112</v>
      </c>
      <c r="H4" s="77">
        <v>2014</v>
      </c>
      <c r="I4" s="77">
        <v>2015</v>
      </c>
      <c r="J4" s="77">
        <v>2016</v>
      </c>
      <c r="K4" s="77">
        <v>2014</v>
      </c>
      <c r="L4" s="77">
        <v>2015</v>
      </c>
      <c r="M4" s="77">
        <v>2016</v>
      </c>
    </row>
    <row r="5" spans="1:13" ht="13.5" customHeight="1">
      <c r="A5" s="78">
        <v>1</v>
      </c>
      <c r="B5" s="327" t="s">
        <v>463</v>
      </c>
      <c r="C5" s="327"/>
      <c r="D5" s="327"/>
      <c r="E5" s="327"/>
      <c r="F5" s="90">
        <f>SUM(F7:F16)</f>
        <v>551000</v>
      </c>
      <c r="G5" s="90">
        <f>SUM(G7:G16)</f>
        <v>17659</v>
      </c>
      <c r="H5" s="90">
        <f aca="true" t="shared" si="0" ref="H5:M5">SUM(H6:H16)</f>
        <v>4439</v>
      </c>
      <c r="I5" s="90">
        <f t="shared" si="0"/>
        <v>4439</v>
      </c>
      <c r="J5" s="156">
        <f t="shared" si="0"/>
        <v>4439</v>
      </c>
      <c r="K5" s="90">
        <f t="shared" si="0"/>
        <v>0</v>
      </c>
      <c r="L5" s="90">
        <f t="shared" si="0"/>
        <v>0</v>
      </c>
      <c r="M5" s="90">
        <f t="shared" si="0"/>
        <v>0</v>
      </c>
    </row>
    <row r="6" spans="1:13" s="47" customFormat="1" ht="13.5" customHeight="1" outlineLevel="2">
      <c r="A6" s="80">
        <v>2</v>
      </c>
      <c r="B6" s="80">
        <v>41</v>
      </c>
      <c r="C6" s="88" t="s">
        <v>102</v>
      </c>
      <c r="D6" s="82">
        <v>611000</v>
      </c>
      <c r="E6" s="83" t="s">
        <v>189</v>
      </c>
      <c r="F6" s="85">
        <v>804000</v>
      </c>
      <c r="G6" s="85">
        <v>22829</v>
      </c>
      <c r="H6" s="85">
        <v>3269</v>
      </c>
      <c r="I6" s="85">
        <v>3269</v>
      </c>
      <c r="J6" s="85">
        <v>3269</v>
      </c>
      <c r="K6" s="85"/>
      <c r="L6" s="85"/>
      <c r="M6" s="85"/>
    </row>
    <row r="7" spans="1:13" s="47" customFormat="1" ht="13.5" customHeight="1" outlineLevel="1">
      <c r="A7" s="80">
        <v>3</v>
      </c>
      <c r="B7" s="80">
        <v>41</v>
      </c>
      <c r="C7" s="88" t="s">
        <v>94</v>
      </c>
      <c r="D7" s="82">
        <v>621000</v>
      </c>
      <c r="E7" s="83" t="s">
        <v>146</v>
      </c>
      <c r="F7" s="84">
        <v>65000</v>
      </c>
      <c r="G7" s="84">
        <v>1996</v>
      </c>
      <c r="H7" s="84">
        <v>327</v>
      </c>
      <c r="I7" s="84">
        <v>327</v>
      </c>
      <c r="J7" s="84">
        <v>327</v>
      </c>
      <c r="K7" s="84"/>
      <c r="L7" s="84"/>
      <c r="M7" s="84"/>
    </row>
    <row r="8" spans="1:13" s="47" customFormat="1" ht="13.5" customHeight="1" outlineLevel="1">
      <c r="A8" s="78">
        <v>4</v>
      </c>
      <c r="B8" s="80">
        <v>41</v>
      </c>
      <c r="C8" s="81" t="s">
        <v>94</v>
      </c>
      <c r="D8" s="89" t="s">
        <v>13</v>
      </c>
      <c r="E8" s="83" t="s">
        <v>30</v>
      </c>
      <c r="F8" s="84">
        <v>20000</v>
      </c>
      <c r="G8" s="84">
        <v>594</v>
      </c>
      <c r="H8" s="84">
        <v>46</v>
      </c>
      <c r="I8" s="84">
        <v>46</v>
      </c>
      <c r="J8" s="84">
        <v>46</v>
      </c>
      <c r="K8" s="84"/>
      <c r="L8" s="84"/>
      <c r="M8" s="84"/>
    </row>
    <row r="9" spans="1:13" s="47" customFormat="1" ht="13.5" customHeight="1" outlineLevel="1">
      <c r="A9" s="80">
        <v>5</v>
      </c>
      <c r="B9" s="80">
        <v>41</v>
      </c>
      <c r="C9" s="88" t="s">
        <v>94</v>
      </c>
      <c r="D9" s="89" t="s">
        <v>14</v>
      </c>
      <c r="E9" s="83" t="s">
        <v>31</v>
      </c>
      <c r="F9" s="84">
        <v>240000</v>
      </c>
      <c r="G9" s="84">
        <v>7927</v>
      </c>
      <c r="H9" s="84">
        <v>458</v>
      </c>
      <c r="I9" s="84">
        <v>458</v>
      </c>
      <c r="J9" s="84">
        <v>458</v>
      </c>
      <c r="K9" s="84"/>
      <c r="L9" s="84"/>
      <c r="M9" s="84"/>
    </row>
    <row r="10" spans="1:13" s="47" customFormat="1" ht="13.5" customHeight="1" outlineLevel="1">
      <c r="A10" s="78">
        <v>6</v>
      </c>
      <c r="B10" s="80">
        <v>41</v>
      </c>
      <c r="C10" s="81" t="s">
        <v>94</v>
      </c>
      <c r="D10" s="82">
        <v>625003</v>
      </c>
      <c r="E10" s="83" t="s">
        <v>28</v>
      </c>
      <c r="F10" s="84">
        <v>20000</v>
      </c>
      <c r="G10" s="84">
        <v>576</v>
      </c>
      <c r="H10" s="84">
        <v>26</v>
      </c>
      <c r="I10" s="84">
        <v>26</v>
      </c>
      <c r="J10" s="84">
        <v>26</v>
      </c>
      <c r="K10" s="84"/>
      <c r="L10" s="84"/>
      <c r="M10" s="84"/>
    </row>
    <row r="11" spans="1:13" s="47" customFormat="1" ht="13.5" customHeight="1" outlineLevel="1">
      <c r="A11" s="80">
        <v>7</v>
      </c>
      <c r="B11" s="80">
        <v>41</v>
      </c>
      <c r="C11" s="88" t="s">
        <v>94</v>
      </c>
      <c r="D11" s="82">
        <v>625004</v>
      </c>
      <c r="E11" s="83" t="s">
        <v>32</v>
      </c>
      <c r="F11" s="84">
        <v>55000</v>
      </c>
      <c r="G11" s="84">
        <v>1697</v>
      </c>
      <c r="H11" s="84">
        <v>54</v>
      </c>
      <c r="I11" s="84">
        <v>54</v>
      </c>
      <c r="J11" s="84">
        <v>54</v>
      </c>
      <c r="K11" s="84"/>
      <c r="L11" s="84"/>
      <c r="M11" s="84"/>
    </row>
    <row r="12" spans="1:13" s="47" customFormat="1" ht="13.5" customHeight="1" outlineLevel="1">
      <c r="A12" s="78">
        <v>8</v>
      </c>
      <c r="B12" s="80">
        <v>41</v>
      </c>
      <c r="C12" s="81" t="s">
        <v>94</v>
      </c>
      <c r="D12" s="82">
        <v>625005</v>
      </c>
      <c r="E12" s="83" t="s">
        <v>15</v>
      </c>
      <c r="F12" s="84">
        <v>22000</v>
      </c>
      <c r="G12" s="84">
        <v>565</v>
      </c>
      <c r="H12" s="84">
        <v>18</v>
      </c>
      <c r="I12" s="84">
        <v>18</v>
      </c>
      <c r="J12" s="84">
        <v>18</v>
      </c>
      <c r="K12" s="84"/>
      <c r="L12" s="84"/>
      <c r="M12" s="84"/>
    </row>
    <row r="13" spans="1:13" s="47" customFormat="1" ht="13.5" customHeight="1" outlineLevel="1">
      <c r="A13" s="80">
        <v>9</v>
      </c>
      <c r="B13" s="80">
        <v>41</v>
      </c>
      <c r="C13" s="88" t="s">
        <v>94</v>
      </c>
      <c r="D13" s="82">
        <v>625007</v>
      </c>
      <c r="E13" s="83" t="s">
        <v>29</v>
      </c>
      <c r="F13" s="84">
        <v>80000</v>
      </c>
      <c r="G13" s="84">
        <v>2688</v>
      </c>
      <c r="H13" s="84">
        <v>156</v>
      </c>
      <c r="I13" s="84">
        <v>156</v>
      </c>
      <c r="J13" s="84">
        <v>156</v>
      </c>
      <c r="K13" s="84"/>
      <c r="L13" s="84"/>
      <c r="M13" s="84"/>
    </row>
    <row r="14" spans="1:13" s="47" customFormat="1" ht="13.5" customHeight="1" outlineLevel="1">
      <c r="A14" s="78">
        <v>10</v>
      </c>
      <c r="B14" s="80">
        <v>41</v>
      </c>
      <c r="C14" s="81" t="s">
        <v>94</v>
      </c>
      <c r="D14" s="86">
        <v>633006</v>
      </c>
      <c r="E14" s="87" t="s">
        <v>67</v>
      </c>
      <c r="F14" s="84">
        <v>15000</v>
      </c>
      <c r="G14" s="84">
        <v>586</v>
      </c>
      <c r="H14" s="84">
        <v>50</v>
      </c>
      <c r="I14" s="84">
        <v>50</v>
      </c>
      <c r="J14" s="84">
        <v>50</v>
      </c>
      <c r="K14" s="84"/>
      <c r="L14" s="84"/>
      <c r="M14" s="84"/>
    </row>
    <row r="15" spans="1:13" s="47" customFormat="1" ht="13.5" customHeight="1" outlineLevel="1">
      <c r="A15" s="80">
        <v>11</v>
      </c>
      <c r="B15" s="80">
        <v>41</v>
      </c>
      <c r="C15" s="81" t="s">
        <v>94</v>
      </c>
      <c r="D15" s="82">
        <v>637016</v>
      </c>
      <c r="E15" s="83" t="s">
        <v>21</v>
      </c>
      <c r="F15" s="84">
        <v>12000</v>
      </c>
      <c r="G15" s="84">
        <v>343</v>
      </c>
      <c r="H15" s="84">
        <v>35</v>
      </c>
      <c r="I15" s="84">
        <v>35</v>
      </c>
      <c r="J15" s="84">
        <v>35</v>
      </c>
      <c r="K15" s="84"/>
      <c r="L15" s="84"/>
      <c r="M15" s="84"/>
    </row>
    <row r="16" spans="1:13" s="47" customFormat="1" ht="13.5" customHeight="1" outlineLevel="1">
      <c r="A16" s="78">
        <v>12</v>
      </c>
      <c r="B16" s="80">
        <v>41</v>
      </c>
      <c r="C16" s="88" t="s">
        <v>94</v>
      </c>
      <c r="D16" s="82">
        <v>637027</v>
      </c>
      <c r="E16" s="83" t="s">
        <v>464</v>
      </c>
      <c r="F16" s="84">
        <v>22000</v>
      </c>
      <c r="G16" s="84">
        <v>687</v>
      </c>
      <c r="H16" s="84">
        <v>0</v>
      </c>
      <c r="I16" s="84">
        <v>0</v>
      </c>
      <c r="J16" s="84">
        <v>0</v>
      </c>
      <c r="K16" s="84"/>
      <c r="L16" s="84"/>
      <c r="M16" s="84"/>
    </row>
    <row r="17" spans="1:13" ht="13.5" customHeight="1">
      <c r="A17" s="78">
        <v>13</v>
      </c>
      <c r="B17" s="327" t="s">
        <v>465</v>
      </c>
      <c r="C17" s="327"/>
      <c r="D17" s="327"/>
      <c r="E17" s="327"/>
      <c r="F17" s="90" t="e">
        <f>#REF!</f>
        <v>#REF!</v>
      </c>
      <c r="G17" s="90" t="e">
        <f>SUM(#REF!)</f>
        <v>#REF!</v>
      </c>
      <c r="H17" s="90">
        <f aca="true" t="shared" si="1" ref="H17:M17">SUM(H18:H18)</f>
        <v>300</v>
      </c>
      <c r="I17" s="90">
        <f t="shared" si="1"/>
        <v>300</v>
      </c>
      <c r="J17" s="156">
        <f t="shared" si="1"/>
        <v>300</v>
      </c>
      <c r="K17" s="90">
        <f t="shared" si="1"/>
        <v>0</v>
      </c>
      <c r="L17" s="90">
        <f t="shared" si="1"/>
        <v>0</v>
      </c>
      <c r="M17" s="90">
        <f t="shared" si="1"/>
        <v>0</v>
      </c>
    </row>
    <row r="18" spans="1:13" ht="13.5" customHeight="1">
      <c r="A18" s="80">
        <v>14</v>
      </c>
      <c r="B18" s="80">
        <v>41</v>
      </c>
      <c r="C18" s="144" t="s">
        <v>466</v>
      </c>
      <c r="D18" s="146">
        <v>642014</v>
      </c>
      <c r="E18" s="147" t="s">
        <v>467</v>
      </c>
      <c r="F18" s="145"/>
      <c r="G18" s="145"/>
      <c r="H18" s="145">
        <v>300</v>
      </c>
      <c r="I18" s="145">
        <v>300</v>
      </c>
      <c r="J18" s="171">
        <v>300</v>
      </c>
      <c r="K18" s="145"/>
      <c r="L18" s="145"/>
      <c r="M18" s="145"/>
    </row>
    <row r="19" ht="13.5" customHeight="1"/>
    <row r="20" spans="3:13" ht="14.25">
      <c r="C20" s="323" t="s">
        <v>121</v>
      </c>
      <c r="D20" s="323"/>
      <c r="E20" s="323"/>
      <c r="F20" s="91" t="e">
        <f>F5+F17+#REF!</f>
        <v>#REF!</v>
      </c>
      <c r="G20" s="91" t="e">
        <f>G5+G17+#REF!</f>
        <v>#REF!</v>
      </c>
      <c r="H20" s="91">
        <f aca="true" t="shared" si="2" ref="H20:M20">H5+H17</f>
        <v>4739</v>
      </c>
      <c r="I20" s="91">
        <f t="shared" si="2"/>
        <v>4739</v>
      </c>
      <c r="J20" s="91">
        <f t="shared" si="2"/>
        <v>4739</v>
      </c>
      <c r="K20" s="91">
        <f t="shared" si="2"/>
        <v>0</v>
      </c>
      <c r="L20" s="91">
        <f t="shared" si="2"/>
        <v>0</v>
      </c>
      <c r="M20" s="91">
        <f t="shared" si="2"/>
        <v>0</v>
      </c>
    </row>
    <row r="22" spans="4:10" ht="24.75" customHeight="1">
      <c r="D22" s="315"/>
      <c r="E22" s="315"/>
      <c r="F22" s="98"/>
      <c r="G22" s="98"/>
      <c r="H22" s="77">
        <v>2014</v>
      </c>
      <c r="I22" s="77">
        <v>2015</v>
      </c>
      <c r="J22" s="77">
        <v>2016</v>
      </c>
    </row>
    <row r="23" spans="4:10" ht="24.75" customHeight="1">
      <c r="D23" s="322" t="s">
        <v>204</v>
      </c>
      <c r="E23" s="322"/>
      <c r="F23" s="322"/>
      <c r="G23" s="159">
        <f>G21+H21</f>
        <v>0</v>
      </c>
      <c r="H23" s="160">
        <f>H20+K20</f>
        <v>4739</v>
      </c>
      <c r="I23" s="160">
        <f>I20+L20</f>
        <v>4739</v>
      </c>
      <c r="J23" s="160">
        <f>J20+M20</f>
        <v>4739</v>
      </c>
    </row>
  </sheetData>
  <sheetProtection/>
  <mergeCells count="12">
    <mergeCell ref="A3:A4"/>
    <mergeCell ref="B3:B4"/>
    <mergeCell ref="C3:C4"/>
    <mergeCell ref="D3:D4"/>
    <mergeCell ref="H3:J3"/>
    <mergeCell ref="K3:M3"/>
    <mergeCell ref="D22:E22"/>
    <mergeCell ref="D23:F23"/>
    <mergeCell ref="C20:E20"/>
    <mergeCell ref="E3:E4"/>
    <mergeCell ref="B5:E5"/>
    <mergeCell ref="B17:E1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="120" zoomScaleNormal="120" zoomScalePageLayoutView="0" workbookViewId="0" topLeftCell="A19">
      <selection activeCell="H53" sqref="H53"/>
    </sheetView>
  </sheetViews>
  <sheetFormatPr defaultColWidth="9.140625" defaultRowHeight="12.75"/>
  <cols>
    <col min="1" max="1" width="1.28515625" style="0" customWidth="1"/>
    <col min="2" max="2" width="41.140625" style="0" customWidth="1"/>
    <col min="3" max="3" width="13.421875" style="0" hidden="1" customWidth="1"/>
    <col min="4" max="4" width="13.57421875" style="0" hidden="1" customWidth="1"/>
    <col min="5" max="5" width="11.28125" style="0" hidden="1" customWidth="1"/>
    <col min="6" max="7" width="13.57421875" style="0" hidden="1" customWidth="1"/>
    <col min="8" max="8" width="11.7109375" style="0" customWidth="1"/>
    <col min="9" max="10" width="11.140625" style="0" customWidth="1"/>
    <col min="11" max="11" width="9.421875" style="0" hidden="1" customWidth="1"/>
    <col min="12" max="12" width="13.57421875" style="0" hidden="1" customWidth="1"/>
    <col min="13" max="13" width="2.28125" style="0" hidden="1" customWidth="1"/>
    <col min="14" max="14" width="8.421875" style="0" customWidth="1"/>
    <col min="15" max="15" width="9.00390625" style="0" customWidth="1"/>
    <col min="16" max="16" width="9.28125" style="0" customWidth="1"/>
  </cols>
  <sheetData>
    <row r="1" spans="2:16" ht="12.75">
      <c r="B1" s="98"/>
      <c r="C1" s="98"/>
      <c r="D1" s="98"/>
      <c r="E1" s="343" t="s">
        <v>213</v>
      </c>
      <c r="F1" s="343"/>
      <c r="G1" s="343"/>
      <c r="H1" s="343"/>
      <c r="I1" s="343"/>
      <c r="J1" s="343"/>
      <c r="K1" s="343" t="s">
        <v>205</v>
      </c>
      <c r="L1" s="343"/>
      <c r="M1" s="343"/>
      <c r="N1" s="343"/>
      <c r="O1" s="343"/>
      <c r="P1" s="343"/>
    </row>
    <row r="2" spans="2:22" ht="24.75" customHeight="1">
      <c r="B2" s="341" t="s">
        <v>195</v>
      </c>
      <c r="C2" s="172">
        <v>2009</v>
      </c>
      <c r="D2" s="304">
        <v>2009</v>
      </c>
      <c r="E2" s="305" t="s">
        <v>206</v>
      </c>
      <c r="F2" s="304">
        <v>2011</v>
      </c>
      <c r="G2" s="304">
        <v>2012</v>
      </c>
      <c r="H2" s="306">
        <v>2014</v>
      </c>
      <c r="I2" s="306">
        <v>2015</v>
      </c>
      <c r="J2" s="306">
        <v>2016</v>
      </c>
      <c r="K2" s="307" t="s">
        <v>206</v>
      </c>
      <c r="L2" s="304">
        <v>2011</v>
      </c>
      <c r="M2" s="304">
        <v>2012</v>
      </c>
      <c r="N2" s="306">
        <v>2014</v>
      </c>
      <c r="O2" s="306">
        <v>2015</v>
      </c>
      <c r="P2" s="306">
        <v>2016</v>
      </c>
      <c r="Q2" s="175"/>
      <c r="R2" s="175"/>
      <c r="S2" s="175"/>
      <c r="T2" s="175"/>
      <c r="U2" s="175"/>
      <c r="V2" s="175"/>
    </row>
    <row r="3" spans="2:22" ht="12" customHeight="1">
      <c r="B3" s="342"/>
      <c r="C3" s="176" t="s">
        <v>132</v>
      </c>
      <c r="D3" s="177" t="s">
        <v>98</v>
      </c>
      <c r="E3" s="178" t="s">
        <v>98</v>
      </c>
      <c r="F3" s="177" t="s">
        <v>98</v>
      </c>
      <c r="G3" s="177" t="s">
        <v>98</v>
      </c>
      <c r="H3" s="178" t="s">
        <v>98</v>
      </c>
      <c r="I3" s="178" t="s">
        <v>98</v>
      </c>
      <c r="J3" s="179" t="s">
        <v>98</v>
      </c>
      <c r="K3" s="180"/>
      <c r="L3" s="177" t="s">
        <v>98</v>
      </c>
      <c r="M3" s="177" t="s">
        <v>98</v>
      </c>
      <c r="N3" s="178" t="s">
        <v>98</v>
      </c>
      <c r="O3" s="178" t="s">
        <v>98</v>
      </c>
      <c r="P3" s="178" t="s">
        <v>98</v>
      </c>
      <c r="Q3" s="175"/>
      <c r="R3" s="175"/>
      <c r="S3" s="175"/>
      <c r="T3" s="175"/>
      <c r="U3" s="175"/>
      <c r="V3" s="175"/>
    </row>
    <row r="4" spans="1:22" ht="12" customHeight="1" thickBot="1">
      <c r="A4" s="97"/>
      <c r="B4" s="181" t="s">
        <v>12</v>
      </c>
      <c r="C4" s="182">
        <v>20809500</v>
      </c>
      <c r="D4" s="183">
        <v>762677</v>
      </c>
      <c r="E4" s="184">
        <v>732329</v>
      </c>
      <c r="F4" s="183">
        <v>676203</v>
      </c>
      <c r="G4" s="183">
        <v>683410</v>
      </c>
      <c r="H4" s="185">
        <v>431547</v>
      </c>
      <c r="I4" s="185">
        <v>432598</v>
      </c>
      <c r="J4" s="308">
        <v>433839</v>
      </c>
      <c r="K4" s="187"/>
      <c r="L4" s="183"/>
      <c r="M4" s="183"/>
      <c r="N4" s="185"/>
      <c r="O4" s="185"/>
      <c r="P4" s="185"/>
      <c r="Q4" s="175"/>
      <c r="R4" s="175"/>
      <c r="S4" s="175"/>
      <c r="T4" s="175"/>
      <c r="U4" s="175"/>
      <c r="V4" s="175"/>
    </row>
    <row r="5" spans="1:22" ht="12" customHeight="1" thickTop="1">
      <c r="A5" s="97"/>
      <c r="B5" s="181"/>
      <c r="C5" s="182">
        <v>80000</v>
      </c>
      <c r="D5" s="182">
        <v>2656</v>
      </c>
      <c r="E5" s="185">
        <v>2656</v>
      </c>
      <c r="F5" s="182">
        <v>2656</v>
      </c>
      <c r="G5" s="182">
        <v>2656</v>
      </c>
      <c r="H5" s="185"/>
      <c r="I5" s="185"/>
      <c r="J5" s="186"/>
      <c r="K5" s="188"/>
      <c r="L5" s="182"/>
      <c r="M5" s="182"/>
      <c r="N5" s="185"/>
      <c r="O5" s="185"/>
      <c r="P5" s="185"/>
      <c r="Q5" s="175"/>
      <c r="R5" s="175"/>
      <c r="S5" s="175"/>
      <c r="T5" s="175"/>
      <c r="U5" s="175"/>
      <c r="V5" s="175"/>
    </row>
    <row r="6" spans="1:22" ht="12" customHeight="1">
      <c r="A6" s="97"/>
      <c r="B6" s="181" t="s">
        <v>0</v>
      </c>
      <c r="C6" s="182">
        <v>0</v>
      </c>
      <c r="D6" s="182">
        <v>269617</v>
      </c>
      <c r="E6" s="189"/>
      <c r="F6" s="182"/>
      <c r="G6" s="182"/>
      <c r="H6" s="189"/>
      <c r="I6" s="189"/>
      <c r="J6" s="190"/>
      <c r="K6" s="228">
        <v>278913</v>
      </c>
      <c r="L6" s="182">
        <v>0</v>
      </c>
      <c r="M6" s="182">
        <v>0</v>
      </c>
      <c r="N6" s="229">
        <v>1000</v>
      </c>
      <c r="O6" s="229">
        <v>0</v>
      </c>
      <c r="P6" s="229">
        <v>0</v>
      </c>
      <c r="Q6" s="175"/>
      <c r="R6" s="175"/>
      <c r="S6" s="175"/>
      <c r="T6" s="175"/>
      <c r="U6" s="175"/>
      <c r="V6" s="175"/>
    </row>
    <row r="7" spans="1:22" ht="12" customHeight="1">
      <c r="A7" s="97"/>
      <c r="B7" s="181"/>
      <c r="C7" s="182"/>
      <c r="D7" s="182"/>
      <c r="E7" s="189"/>
      <c r="F7" s="182"/>
      <c r="G7" s="182"/>
      <c r="H7" s="189"/>
      <c r="I7" s="189"/>
      <c r="J7" s="190"/>
      <c r="K7" s="228"/>
      <c r="L7" s="182"/>
      <c r="M7" s="182"/>
      <c r="N7" s="229"/>
      <c r="O7" s="229"/>
      <c r="P7" s="229"/>
      <c r="Q7" s="175"/>
      <c r="R7" s="175"/>
      <c r="S7" s="175"/>
      <c r="T7" s="175"/>
      <c r="U7" s="175"/>
      <c r="V7" s="175"/>
    </row>
    <row r="8" spans="1:22" ht="12" customHeight="1">
      <c r="A8" s="97"/>
      <c r="B8" s="181" t="s">
        <v>207</v>
      </c>
      <c r="C8" s="182">
        <f aca="true" t="shared" si="0" ref="C8:J8">SUM(C10:C20)</f>
        <v>18234000</v>
      </c>
      <c r="D8" s="182">
        <f t="shared" si="0"/>
        <v>685000</v>
      </c>
      <c r="E8" s="189">
        <f t="shared" si="0"/>
        <v>653499.78</v>
      </c>
      <c r="F8" s="182">
        <f t="shared" si="0"/>
        <v>587828</v>
      </c>
      <c r="G8" s="182">
        <f t="shared" si="0"/>
        <v>586856</v>
      </c>
      <c r="H8" s="189">
        <f t="shared" si="0"/>
        <v>388090</v>
      </c>
      <c r="I8" s="189">
        <f t="shared" si="0"/>
        <v>388112</v>
      </c>
      <c r="J8" s="190">
        <f t="shared" si="0"/>
        <v>389073</v>
      </c>
      <c r="K8" s="228">
        <f aca="true" t="shared" si="1" ref="K8:P8">SUM(K10:K20)</f>
        <v>273545</v>
      </c>
      <c r="L8" s="182">
        <f t="shared" si="1"/>
        <v>240</v>
      </c>
      <c r="M8" s="182">
        <f t="shared" si="1"/>
        <v>240</v>
      </c>
      <c r="N8" s="229">
        <f>SUM(N10:N20)</f>
        <v>30703</v>
      </c>
      <c r="O8" s="229">
        <f t="shared" si="1"/>
        <v>30594</v>
      </c>
      <c r="P8" s="229">
        <f t="shared" si="1"/>
        <v>30734</v>
      </c>
      <c r="Q8" s="175"/>
      <c r="R8" s="175"/>
      <c r="S8" s="175"/>
      <c r="T8" s="175"/>
      <c r="U8" s="175"/>
      <c r="V8" s="175"/>
    </row>
    <row r="9" spans="1:22" ht="12" customHeight="1">
      <c r="A9" s="97"/>
      <c r="B9" s="191" t="s">
        <v>122</v>
      </c>
      <c r="C9" s="191"/>
      <c r="D9" s="191"/>
      <c r="E9" s="191"/>
      <c r="F9" s="191"/>
      <c r="G9" s="191"/>
      <c r="H9" s="191"/>
      <c r="I9" s="191"/>
      <c r="J9" s="192"/>
      <c r="K9" s="193"/>
      <c r="L9" s="191"/>
      <c r="M9" s="191"/>
      <c r="N9" s="191"/>
      <c r="O9" s="191"/>
      <c r="P9" s="191"/>
      <c r="Q9" s="175"/>
      <c r="R9" s="175"/>
      <c r="S9" s="175"/>
      <c r="T9" s="175"/>
      <c r="U9" s="175"/>
      <c r="V9" s="175"/>
    </row>
    <row r="10" spans="1:22" ht="12" customHeight="1">
      <c r="A10" s="97"/>
      <c r="B10" s="191" t="s">
        <v>123</v>
      </c>
      <c r="C10" s="194">
        <v>1206000</v>
      </c>
      <c r="D10" s="194">
        <v>40170</v>
      </c>
      <c r="E10" s="194">
        <v>40497</v>
      </c>
      <c r="F10" s="194">
        <v>40833</v>
      </c>
      <c r="G10" s="194">
        <v>42208</v>
      </c>
      <c r="H10" s="260">
        <v>46198</v>
      </c>
      <c r="I10" s="260">
        <v>42938</v>
      </c>
      <c r="J10" s="261">
        <v>42938</v>
      </c>
      <c r="K10" s="262">
        <v>0</v>
      </c>
      <c r="L10" s="260">
        <v>240</v>
      </c>
      <c r="M10" s="260">
        <v>240</v>
      </c>
      <c r="N10" s="260"/>
      <c r="O10" s="260"/>
      <c r="P10" s="260"/>
      <c r="Q10" s="175"/>
      <c r="R10" s="175"/>
      <c r="S10" s="175"/>
      <c r="T10" s="175"/>
      <c r="U10" s="175"/>
      <c r="V10" s="175"/>
    </row>
    <row r="11" spans="1:22" ht="12" customHeight="1">
      <c r="A11" s="97"/>
      <c r="B11" s="191" t="s">
        <v>470</v>
      </c>
      <c r="C11" s="194">
        <v>796000</v>
      </c>
      <c r="D11" s="194">
        <v>62104</v>
      </c>
      <c r="E11" s="194">
        <v>50286</v>
      </c>
      <c r="F11" s="194">
        <v>18547</v>
      </c>
      <c r="G11" s="194">
        <v>18547</v>
      </c>
      <c r="H11" s="260">
        <v>52551</v>
      </c>
      <c r="I11" s="260">
        <v>55323</v>
      </c>
      <c r="J11" s="261">
        <v>55323</v>
      </c>
      <c r="K11" s="262">
        <v>0</v>
      </c>
      <c r="L11" s="260">
        <v>0</v>
      </c>
      <c r="M11" s="260">
        <v>0</v>
      </c>
      <c r="N11" s="260"/>
      <c r="O11" s="260"/>
      <c r="P11" s="260"/>
      <c r="Q11" s="175"/>
      <c r="R11" s="175"/>
      <c r="S11" s="175"/>
      <c r="T11" s="175"/>
      <c r="U11" s="175"/>
      <c r="V11" s="175"/>
    </row>
    <row r="12" spans="1:22" ht="12" customHeight="1">
      <c r="A12" s="97"/>
      <c r="B12" s="191" t="s">
        <v>471</v>
      </c>
      <c r="C12" s="194">
        <v>1045000</v>
      </c>
      <c r="D12" s="194">
        <v>31704</v>
      </c>
      <c r="E12" s="196">
        <v>29694.78</v>
      </c>
      <c r="F12" s="194">
        <v>29430</v>
      </c>
      <c r="G12" s="194">
        <v>29330</v>
      </c>
      <c r="H12" s="260">
        <v>15671</v>
      </c>
      <c r="I12" s="260">
        <v>14346</v>
      </c>
      <c r="J12" s="261">
        <v>14346</v>
      </c>
      <c r="K12" s="262">
        <v>0</v>
      </c>
      <c r="L12" s="260">
        <v>0</v>
      </c>
      <c r="M12" s="260">
        <v>0</v>
      </c>
      <c r="N12" s="260"/>
      <c r="O12" s="260"/>
      <c r="P12" s="260"/>
      <c r="Q12" s="175"/>
      <c r="R12" s="175"/>
      <c r="S12" s="175"/>
      <c r="T12" s="175"/>
      <c r="U12" s="175"/>
      <c r="V12" s="175"/>
    </row>
    <row r="13" spans="1:22" ht="12" customHeight="1">
      <c r="A13" s="97"/>
      <c r="B13" s="191" t="s">
        <v>472</v>
      </c>
      <c r="C13" s="194">
        <v>481000</v>
      </c>
      <c r="D13" s="194">
        <v>18793</v>
      </c>
      <c r="E13" s="194">
        <v>17998</v>
      </c>
      <c r="F13" s="194">
        <v>20060</v>
      </c>
      <c r="G13" s="194">
        <v>20260</v>
      </c>
      <c r="H13" s="260">
        <v>19100</v>
      </c>
      <c r="I13" s="260">
        <v>18905</v>
      </c>
      <c r="J13" s="261">
        <v>19905</v>
      </c>
      <c r="K13" s="262">
        <v>1992</v>
      </c>
      <c r="L13" s="260">
        <v>0</v>
      </c>
      <c r="M13" s="260">
        <v>0</v>
      </c>
      <c r="N13" s="260">
        <v>7650</v>
      </c>
      <c r="O13" s="260">
        <v>10000</v>
      </c>
      <c r="P13" s="260">
        <v>8000</v>
      </c>
      <c r="Q13" s="175"/>
      <c r="R13" s="175"/>
      <c r="S13" s="175"/>
      <c r="T13" s="175"/>
      <c r="U13" s="175"/>
      <c r="V13" s="175"/>
    </row>
    <row r="14" spans="1:22" ht="12" customHeight="1">
      <c r="A14" s="97"/>
      <c r="B14" s="191" t="s">
        <v>473</v>
      </c>
      <c r="C14" s="194">
        <v>200000</v>
      </c>
      <c r="D14" s="194">
        <v>2498</v>
      </c>
      <c r="E14" s="194">
        <v>1530</v>
      </c>
      <c r="F14" s="194">
        <v>2650</v>
      </c>
      <c r="G14" s="194">
        <v>2650</v>
      </c>
      <c r="H14" s="260">
        <v>3100</v>
      </c>
      <c r="I14" s="260">
        <v>3300</v>
      </c>
      <c r="J14" s="261">
        <v>3300</v>
      </c>
      <c r="K14" s="262">
        <v>0</v>
      </c>
      <c r="L14" s="260">
        <v>0</v>
      </c>
      <c r="M14" s="260">
        <v>0</v>
      </c>
      <c r="N14" s="260">
        <v>18413</v>
      </c>
      <c r="O14" s="260">
        <v>7300</v>
      </c>
      <c r="P14" s="260">
        <v>7300</v>
      </c>
      <c r="Q14" s="175"/>
      <c r="R14" s="175"/>
      <c r="S14" s="175"/>
      <c r="T14" s="175"/>
      <c r="U14" s="175"/>
      <c r="V14" s="175"/>
    </row>
    <row r="15" spans="1:22" ht="12" customHeight="1">
      <c r="A15" s="97"/>
      <c r="B15" s="191" t="s">
        <v>474</v>
      </c>
      <c r="C15" s="194">
        <v>10416000</v>
      </c>
      <c r="D15" s="194">
        <v>382619</v>
      </c>
      <c r="E15" s="194">
        <v>394472</v>
      </c>
      <c r="F15" s="194">
        <v>364001</v>
      </c>
      <c r="G15" s="194">
        <v>364633</v>
      </c>
      <c r="H15" s="260">
        <v>154572</v>
      </c>
      <c r="I15" s="260">
        <v>155891</v>
      </c>
      <c r="J15" s="261">
        <v>155891</v>
      </c>
      <c r="K15" s="262">
        <v>124599</v>
      </c>
      <c r="L15" s="260">
        <v>0</v>
      </c>
      <c r="M15" s="260">
        <v>0</v>
      </c>
      <c r="N15" s="260">
        <v>2000</v>
      </c>
      <c r="O15" s="260">
        <v>4000</v>
      </c>
      <c r="P15" s="260">
        <v>4000</v>
      </c>
      <c r="Q15" s="175"/>
      <c r="R15" s="175"/>
      <c r="S15" s="175"/>
      <c r="T15" s="175"/>
      <c r="U15" s="175"/>
      <c r="V15" s="175"/>
    </row>
    <row r="16" spans="1:22" ht="12" customHeight="1">
      <c r="A16" s="97"/>
      <c r="B16" s="191" t="s">
        <v>475</v>
      </c>
      <c r="C16" s="194">
        <v>441000</v>
      </c>
      <c r="D16" s="194">
        <v>25404</v>
      </c>
      <c r="E16" s="194">
        <v>10855</v>
      </c>
      <c r="F16" s="194">
        <v>8162</v>
      </c>
      <c r="G16" s="194">
        <v>5383</v>
      </c>
      <c r="H16" s="260">
        <v>8300</v>
      </c>
      <c r="I16" s="260">
        <v>11400</v>
      </c>
      <c r="J16" s="261">
        <v>11400</v>
      </c>
      <c r="K16" s="262">
        <v>2630</v>
      </c>
      <c r="L16" s="260">
        <v>0</v>
      </c>
      <c r="M16" s="260">
        <v>0</v>
      </c>
      <c r="N16" s="260"/>
      <c r="O16" s="260"/>
      <c r="P16" s="260"/>
      <c r="Q16" s="175"/>
      <c r="R16" s="175"/>
      <c r="S16" s="175"/>
      <c r="T16" s="175"/>
      <c r="U16" s="175"/>
      <c r="V16" s="175"/>
    </row>
    <row r="17" spans="1:22" ht="12" customHeight="1">
      <c r="A17" s="97"/>
      <c r="B17" s="191" t="s">
        <v>476</v>
      </c>
      <c r="C17" s="194">
        <v>634000</v>
      </c>
      <c r="D17" s="194">
        <v>27615</v>
      </c>
      <c r="E17" s="194">
        <v>18388</v>
      </c>
      <c r="F17" s="194">
        <v>16324</v>
      </c>
      <c r="G17" s="194">
        <v>16324</v>
      </c>
      <c r="H17" s="260">
        <v>34416</v>
      </c>
      <c r="I17" s="260">
        <v>28320</v>
      </c>
      <c r="J17" s="261">
        <v>28320</v>
      </c>
      <c r="K17" s="262">
        <v>0</v>
      </c>
      <c r="L17" s="260">
        <v>0</v>
      </c>
      <c r="M17" s="260">
        <v>0</v>
      </c>
      <c r="N17" s="260"/>
      <c r="O17" s="260"/>
      <c r="P17" s="260"/>
      <c r="Q17" s="175"/>
      <c r="R17" s="175"/>
      <c r="S17" s="175"/>
      <c r="T17" s="175"/>
      <c r="U17" s="175"/>
      <c r="V17" s="175"/>
    </row>
    <row r="18" spans="1:22" ht="12" customHeight="1">
      <c r="A18" s="97"/>
      <c r="B18" s="191" t="s">
        <v>477</v>
      </c>
      <c r="C18" s="194">
        <v>60000</v>
      </c>
      <c r="D18" s="194">
        <v>4925</v>
      </c>
      <c r="E18" s="194">
        <v>1400</v>
      </c>
      <c r="F18" s="194">
        <v>700</v>
      </c>
      <c r="G18" s="194">
        <v>700</v>
      </c>
      <c r="H18" s="260">
        <v>27257</v>
      </c>
      <c r="I18" s="260">
        <v>29258</v>
      </c>
      <c r="J18" s="261">
        <v>29258</v>
      </c>
      <c r="K18" s="262">
        <v>144324</v>
      </c>
      <c r="L18" s="260">
        <v>0</v>
      </c>
      <c r="M18" s="260">
        <v>0</v>
      </c>
      <c r="N18" s="260">
        <v>2640</v>
      </c>
      <c r="O18" s="260">
        <v>9294</v>
      </c>
      <c r="P18" s="260">
        <v>11434</v>
      </c>
      <c r="Q18" s="175"/>
      <c r="R18" s="175"/>
      <c r="S18" s="175"/>
      <c r="T18" s="175"/>
      <c r="U18" s="175"/>
      <c r="V18" s="175"/>
    </row>
    <row r="19" spans="1:22" ht="12" customHeight="1">
      <c r="A19" s="97"/>
      <c r="B19" s="191" t="s">
        <v>478</v>
      </c>
      <c r="C19" s="194">
        <v>904000</v>
      </c>
      <c r="D19" s="194">
        <v>28490</v>
      </c>
      <c r="E19" s="194">
        <v>28130</v>
      </c>
      <c r="F19" s="194">
        <v>27986</v>
      </c>
      <c r="G19" s="194">
        <v>27986</v>
      </c>
      <c r="H19" s="260">
        <v>22186</v>
      </c>
      <c r="I19" s="260">
        <v>23692</v>
      </c>
      <c r="J19" s="261">
        <v>23653</v>
      </c>
      <c r="K19" s="262">
        <v>0</v>
      </c>
      <c r="L19" s="260">
        <v>0</v>
      </c>
      <c r="M19" s="260">
        <v>0</v>
      </c>
      <c r="N19" s="260"/>
      <c r="O19" s="260"/>
      <c r="P19" s="260"/>
      <c r="Q19" s="175"/>
      <c r="R19" s="175"/>
      <c r="S19" s="175"/>
      <c r="T19" s="175"/>
      <c r="U19" s="175"/>
      <c r="V19" s="175"/>
    </row>
    <row r="20" spans="1:22" ht="12" customHeight="1">
      <c r="A20" s="97"/>
      <c r="B20" s="191" t="s">
        <v>479</v>
      </c>
      <c r="C20" s="194">
        <v>2051000</v>
      </c>
      <c r="D20" s="194">
        <v>60678</v>
      </c>
      <c r="E20" s="194">
        <v>60249</v>
      </c>
      <c r="F20" s="194">
        <v>59135</v>
      </c>
      <c r="G20" s="194">
        <v>58835</v>
      </c>
      <c r="H20" s="260">
        <v>4739</v>
      </c>
      <c r="I20" s="260">
        <v>4739</v>
      </c>
      <c r="J20" s="261">
        <v>4739</v>
      </c>
      <c r="K20" s="262">
        <v>0</v>
      </c>
      <c r="L20" s="260">
        <v>0</v>
      </c>
      <c r="M20" s="260">
        <v>0</v>
      </c>
      <c r="N20" s="260"/>
      <c r="O20" s="260"/>
      <c r="P20" s="260"/>
      <c r="Q20" s="175"/>
      <c r="R20" s="175"/>
      <c r="S20" s="175"/>
      <c r="T20" s="175"/>
      <c r="U20" s="175"/>
      <c r="V20" s="175"/>
    </row>
    <row r="21" spans="1:22" ht="12" customHeight="1">
      <c r="A21" s="97"/>
      <c r="B21" s="191"/>
      <c r="C21" s="194"/>
      <c r="D21" s="194"/>
      <c r="E21" s="194"/>
      <c r="F21" s="194"/>
      <c r="G21" s="194"/>
      <c r="H21" s="194"/>
      <c r="I21" s="194"/>
      <c r="J21" s="195"/>
      <c r="K21" s="198"/>
      <c r="L21" s="194"/>
      <c r="M21" s="194"/>
      <c r="N21" s="194"/>
      <c r="O21" s="194"/>
      <c r="P21" s="194"/>
      <c r="Q21" s="175"/>
      <c r="R21" s="175"/>
      <c r="S21" s="175"/>
      <c r="T21" s="175"/>
      <c r="U21" s="175"/>
      <c r="V21" s="175"/>
    </row>
    <row r="22" spans="1:22" ht="12" customHeight="1">
      <c r="A22" s="97"/>
      <c r="B22" s="181" t="s">
        <v>128</v>
      </c>
      <c r="C22" s="182" t="e">
        <f>C4+C5+#REF!</f>
        <v>#REF!</v>
      </c>
      <c r="D22" s="182" t="e">
        <f>D4+D5+#REF!</f>
        <v>#REF!</v>
      </c>
      <c r="E22" s="189">
        <f aca="true" t="shared" si="2" ref="E22:J22">E4+E5+K6</f>
        <v>1013898</v>
      </c>
      <c r="F22" s="189">
        <f t="shared" si="2"/>
        <v>678859</v>
      </c>
      <c r="G22" s="189">
        <f t="shared" si="2"/>
        <v>686066</v>
      </c>
      <c r="H22" s="189">
        <f t="shared" si="2"/>
        <v>432547</v>
      </c>
      <c r="I22" s="189">
        <f t="shared" si="2"/>
        <v>432598</v>
      </c>
      <c r="J22" s="189">
        <f t="shared" si="2"/>
        <v>433839</v>
      </c>
      <c r="K22" s="200"/>
      <c r="L22" s="201"/>
      <c r="M22" s="201"/>
      <c r="N22" s="202"/>
      <c r="O22" s="202"/>
      <c r="P22" s="202"/>
      <c r="Q22" s="175"/>
      <c r="R22" s="175"/>
      <c r="S22" s="175"/>
      <c r="T22" s="175"/>
      <c r="U22" s="175"/>
      <c r="V22" s="175"/>
    </row>
    <row r="23" spans="1:22" ht="12" customHeight="1">
      <c r="A23" s="97"/>
      <c r="B23" s="181" t="s">
        <v>129</v>
      </c>
      <c r="C23" s="182" t="e">
        <f>C8+#REF!</f>
        <v>#REF!</v>
      </c>
      <c r="D23" s="182" t="e">
        <f>D8+#REF!</f>
        <v>#REF!</v>
      </c>
      <c r="E23" s="189">
        <f aca="true" t="shared" si="3" ref="E23:J23">E8+K8</f>
        <v>927044.78</v>
      </c>
      <c r="F23" s="189">
        <f t="shared" si="3"/>
        <v>588068</v>
      </c>
      <c r="G23" s="189">
        <f t="shared" si="3"/>
        <v>587096</v>
      </c>
      <c r="H23" s="189">
        <f t="shared" si="3"/>
        <v>418793</v>
      </c>
      <c r="I23" s="189">
        <f t="shared" si="3"/>
        <v>418706</v>
      </c>
      <c r="J23" s="189">
        <f t="shared" si="3"/>
        <v>419807</v>
      </c>
      <c r="K23" s="200"/>
      <c r="L23" s="201"/>
      <c r="M23" s="201"/>
      <c r="N23" s="202"/>
      <c r="O23" s="202"/>
      <c r="P23" s="202"/>
      <c r="Q23" s="175"/>
      <c r="R23" s="175"/>
      <c r="S23" s="175"/>
      <c r="T23" s="175"/>
      <c r="U23" s="175"/>
      <c r="V23" s="175"/>
    </row>
    <row r="24" spans="1:22" ht="12" customHeight="1">
      <c r="A24" s="97"/>
      <c r="B24" s="191"/>
      <c r="C24" s="191"/>
      <c r="D24" s="191"/>
      <c r="E24" s="199"/>
      <c r="F24" s="191"/>
      <c r="G24" s="191"/>
      <c r="H24" s="199"/>
      <c r="I24" s="199"/>
      <c r="J24" s="199"/>
      <c r="K24" s="203"/>
      <c r="L24" s="204"/>
      <c r="M24" s="204"/>
      <c r="N24" s="205"/>
      <c r="O24" s="205"/>
      <c r="P24" s="205"/>
      <c r="Q24" s="175"/>
      <c r="R24" s="175"/>
      <c r="S24" s="175"/>
      <c r="T24" s="175"/>
      <c r="U24" s="175"/>
      <c r="V24" s="175"/>
    </row>
    <row r="25" spans="1:22" ht="12" customHeight="1">
      <c r="A25" s="97"/>
      <c r="B25" s="181" t="s">
        <v>130</v>
      </c>
      <c r="C25" s="191"/>
      <c r="D25" s="191"/>
      <c r="E25" s="199"/>
      <c r="F25" s="191"/>
      <c r="G25" s="191"/>
      <c r="H25" s="199"/>
      <c r="I25" s="199"/>
      <c r="J25" s="199"/>
      <c r="K25" s="203"/>
      <c r="L25" s="204"/>
      <c r="M25" s="204"/>
      <c r="N25" s="205"/>
      <c r="O25" s="205"/>
      <c r="P25" s="205"/>
      <c r="Q25" s="175"/>
      <c r="R25" s="175"/>
      <c r="S25" s="175"/>
      <c r="T25" s="175"/>
      <c r="U25" s="175"/>
      <c r="V25" s="175"/>
    </row>
    <row r="26" spans="1:22" ht="12" customHeight="1">
      <c r="A26" s="97"/>
      <c r="B26" s="191"/>
      <c r="C26" s="182"/>
      <c r="D26" s="182"/>
      <c r="E26" s="194">
        <v>264399</v>
      </c>
      <c r="F26" s="194"/>
      <c r="G26" s="194"/>
      <c r="H26" s="194"/>
      <c r="I26" s="194"/>
      <c r="J26" s="194"/>
      <c r="K26" s="206"/>
      <c r="L26" s="207"/>
      <c r="M26" s="207"/>
      <c r="N26" s="207"/>
      <c r="O26" s="207"/>
      <c r="P26" s="207"/>
      <c r="Q26" s="175"/>
      <c r="R26" s="175"/>
      <c r="S26" s="175"/>
      <c r="T26" s="175"/>
      <c r="U26" s="175"/>
      <c r="V26" s="175"/>
    </row>
    <row r="27" spans="1:22" ht="12" customHeight="1">
      <c r="A27" s="97"/>
      <c r="B27" s="181" t="s">
        <v>193</v>
      </c>
      <c r="C27" s="182"/>
      <c r="D27" s="182"/>
      <c r="E27" s="182">
        <f aca="true" t="shared" si="4" ref="E27:J27">SUM(E26:E26)</f>
        <v>264399</v>
      </c>
      <c r="F27" s="182">
        <f t="shared" si="4"/>
        <v>0</v>
      </c>
      <c r="G27" s="182">
        <f t="shared" si="4"/>
        <v>0</v>
      </c>
      <c r="H27" s="182">
        <f t="shared" si="4"/>
        <v>0</v>
      </c>
      <c r="I27" s="182">
        <f t="shared" si="4"/>
        <v>0</v>
      </c>
      <c r="J27" s="182">
        <f t="shared" si="4"/>
        <v>0</v>
      </c>
      <c r="K27" s="208"/>
      <c r="L27" s="201"/>
      <c r="M27" s="201"/>
      <c r="N27" s="201"/>
      <c r="O27" s="201"/>
      <c r="P27" s="201"/>
      <c r="Q27" s="175"/>
      <c r="R27" s="175"/>
      <c r="S27" s="175"/>
      <c r="T27" s="175"/>
      <c r="U27" s="175"/>
      <c r="V27" s="175"/>
    </row>
    <row r="28" spans="1:22" ht="12" customHeight="1">
      <c r="A28" s="97"/>
      <c r="B28" s="191" t="s">
        <v>482</v>
      </c>
      <c r="C28" s="182">
        <v>550000</v>
      </c>
      <c r="D28" s="182">
        <v>10000</v>
      </c>
      <c r="E28" s="194">
        <v>10000</v>
      </c>
      <c r="F28" s="194">
        <v>9500</v>
      </c>
      <c r="G28" s="194">
        <v>9000</v>
      </c>
      <c r="H28" s="194">
        <v>13754</v>
      </c>
      <c r="I28" s="194">
        <v>13892</v>
      </c>
      <c r="J28" s="194">
        <v>14032</v>
      </c>
      <c r="K28" s="206"/>
      <c r="L28" s="207"/>
      <c r="M28" s="207"/>
      <c r="N28" s="207"/>
      <c r="O28" s="207"/>
      <c r="P28" s="207"/>
      <c r="Q28" s="175"/>
      <c r="R28" s="175"/>
      <c r="S28" s="175"/>
      <c r="T28" s="175"/>
      <c r="U28" s="175"/>
      <c r="V28" s="175"/>
    </row>
    <row r="29" spans="1:22" ht="12" customHeight="1">
      <c r="A29" s="97"/>
      <c r="B29" s="191"/>
      <c r="C29" s="182"/>
      <c r="D29" s="182">
        <v>94697</v>
      </c>
      <c r="E29" s="194">
        <v>249450</v>
      </c>
      <c r="F29" s="194">
        <v>0</v>
      </c>
      <c r="G29" s="194">
        <v>0</v>
      </c>
      <c r="H29" s="194"/>
      <c r="I29" s="194"/>
      <c r="J29" s="194"/>
      <c r="K29" s="206"/>
      <c r="L29" s="207"/>
      <c r="M29" s="207"/>
      <c r="N29" s="207"/>
      <c r="O29" s="207"/>
      <c r="P29" s="207"/>
      <c r="Q29" s="175"/>
      <c r="R29" s="175"/>
      <c r="S29" s="175"/>
      <c r="T29" s="175"/>
      <c r="U29" s="175"/>
      <c r="V29" s="175"/>
    </row>
    <row r="30" spans="1:22" ht="12" customHeight="1">
      <c r="A30" s="97"/>
      <c r="B30" s="181" t="s">
        <v>194</v>
      </c>
      <c r="C30" s="182"/>
      <c r="D30" s="182"/>
      <c r="E30" s="182">
        <f aca="true" t="shared" si="5" ref="E30:J30">SUM(E28:E29)</f>
        <v>259450</v>
      </c>
      <c r="F30" s="182">
        <f t="shared" si="5"/>
        <v>9500</v>
      </c>
      <c r="G30" s="182">
        <f t="shared" si="5"/>
        <v>9000</v>
      </c>
      <c r="H30" s="182">
        <f t="shared" si="5"/>
        <v>13754</v>
      </c>
      <c r="I30" s="182">
        <f t="shared" si="5"/>
        <v>13892</v>
      </c>
      <c r="J30" s="182">
        <f t="shared" si="5"/>
        <v>14032</v>
      </c>
      <c r="K30" s="208"/>
      <c r="L30" s="201"/>
      <c r="M30" s="201"/>
      <c r="N30" s="201"/>
      <c r="O30" s="201"/>
      <c r="P30" s="201"/>
      <c r="Q30" s="175"/>
      <c r="R30" s="175"/>
      <c r="S30" s="175"/>
      <c r="T30" s="175"/>
      <c r="U30" s="175"/>
      <c r="V30" s="175"/>
    </row>
    <row r="31" spans="1:22" ht="12" customHeight="1">
      <c r="A31" s="97"/>
      <c r="B31" s="191" t="s">
        <v>131</v>
      </c>
      <c r="C31" s="194" t="e">
        <f>C22-C23-C28</f>
        <v>#REF!</v>
      </c>
      <c r="D31" s="194" t="e">
        <f>D22-D23+#REF!+#REF!+#REF!+#REF!-D28-D29</f>
        <v>#REF!</v>
      </c>
      <c r="E31" s="199" t="e">
        <f>E22-E23+#REF!+#REF!+#REF!+#REF!+E26-E28-E29</f>
        <v>#REF!</v>
      </c>
      <c r="F31" s="199" t="e">
        <f>F22-F23+#REF!+#REF!+#REF!+#REF!+F26-F28-F29</f>
        <v>#REF!</v>
      </c>
      <c r="G31" s="199" t="e">
        <f>G22-G23+#REF!+#REF!+#REF!+#REF!+G26-G28-G29</f>
        <v>#REF!</v>
      </c>
      <c r="H31" s="199">
        <f>H22-H23+H26-H28-H29</f>
        <v>0</v>
      </c>
      <c r="I31" s="199">
        <f>I22-I23+I26-I28-I29</f>
        <v>0</v>
      </c>
      <c r="J31" s="199">
        <f>J22-J23+J26-J28-J29</f>
        <v>0</v>
      </c>
      <c r="K31" s="203"/>
      <c r="L31" s="205"/>
      <c r="M31" s="205"/>
      <c r="N31" s="205"/>
      <c r="O31" s="205"/>
      <c r="P31" s="205"/>
      <c r="Q31" s="175"/>
      <c r="R31" s="175"/>
      <c r="S31" s="175"/>
      <c r="T31" s="175"/>
      <c r="U31" s="175"/>
      <c r="V31" s="175"/>
    </row>
    <row r="32" ht="12.75">
      <c r="A32" t="s">
        <v>141</v>
      </c>
    </row>
    <row r="33" ht="12.75">
      <c r="A33" t="s">
        <v>142</v>
      </c>
    </row>
    <row r="34" ht="12.75">
      <c r="A34" t="s">
        <v>144</v>
      </c>
    </row>
    <row r="35" ht="12.75">
      <c r="A35" t="s">
        <v>143</v>
      </c>
    </row>
    <row r="37" spans="2:18" ht="25.5" customHeight="1">
      <c r="B37" s="120" t="s">
        <v>167</v>
      </c>
      <c r="C37" s="98"/>
      <c r="D37" s="77">
        <v>2009</v>
      </c>
      <c r="E37" s="221" t="s">
        <v>206</v>
      </c>
      <c r="F37" s="173">
        <v>2011</v>
      </c>
      <c r="G37" s="173">
        <v>2012</v>
      </c>
      <c r="H37" s="77">
        <v>2014</v>
      </c>
      <c r="I37" s="235">
        <v>2015</v>
      </c>
      <c r="J37" s="77">
        <v>2016</v>
      </c>
      <c r="K37" s="209"/>
      <c r="L37" s="210"/>
      <c r="M37" s="210"/>
      <c r="N37" s="210"/>
      <c r="O37" s="210"/>
      <c r="P37" s="210"/>
      <c r="Q37" s="114"/>
      <c r="R37" s="114"/>
    </row>
    <row r="38" spans="2:18" ht="12.75">
      <c r="B38" s="105" t="s">
        <v>161</v>
      </c>
      <c r="C38" s="98"/>
      <c r="D38" s="117" t="e">
        <f aca="true" t="shared" si="6" ref="D38:J38">SUM(D39:D41)</f>
        <v>#REF!</v>
      </c>
      <c r="E38" s="222">
        <f>SUM(E39:E41)</f>
        <v>1275641</v>
      </c>
      <c r="F38" s="222" t="e">
        <f t="shared" si="6"/>
        <v>#REF!</v>
      </c>
      <c r="G38" s="222" t="e">
        <f t="shared" si="6"/>
        <v>#REF!</v>
      </c>
      <c r="H38" s="222">
        <f t="shared" si="6"/>
        <v>432547</v>
      </c>
      <c r="I38" s="223">
        <f t="shared" si="6"/>
        <v>432598</v>
      </c>
      <c r="J38" s="222">
        <f t="shared" si="6"/>
        <v>433839</v>
      </c>
      <c r="K38" s="211"/>
      <c r="L38" s="212"/>
      <c r="M38" s="212"/>
      <c r="N38" s="212"/>
      <c r="O38" s="212"/>
      <c r="P38" s="212"/>
      <c r="Q38" s="114"/>
      <c r="R38" s="114"/>
    </row>
    <row r="39" spans="2:18" ht="12.75">
      <c r="B39" s="98" t="s">
        <v>162</v>
      </c>
      <c r="C39" s="98"/>
      <c r="D39" s="118">
        <f aca="true" t="shared" si="7" ref="D39:J39">D4</f>
        <v>762677</v>
      </c>
      <c r="E39" s="224">
        <f t="shared" si="7"/>
        <v>732329</v>
      </c>
      <c r="F39" s="224">
        <f t="shared" si="7"/>
        <v>676203</v>
      </c>
      <c r="G39" s="224">
        <f t="shared" si="7"/>
        <v>683410</v>
      </c>
      <c r="H39" s="224">
        <f t="shared" si="7"/>
        <v>431547</v>
      </c>
      <c r="I39" s="225">
        <f t="shared" si="7"/>
        <v>432598</v>
      </c>
      <c r="J39" s="224">
        <f t="shared" si="7"/>
        <v>433839</v>
      </c>
      <c r="K39" s="213"/>
      <c r="L39" s="214"/>
      <c r="M39" s="214"/>
      <c r="N39" s="214"/>
      <c r="O39" s="214"/>
      <c r="P39" s="214"/>
      <c r="Q39" s="114"/>
      <c r="R39" s="114"/>
    </row>
    <row r="40" spans="2:18" ht="12.75">
      <c r="B40" s="98" t="s">
        <v>159</v>
      </c>
      <c r="C40" s="98"/>
      <c r="D40" s="118" t="e">
        <f>#REF!</f>
        <v>#REF!</v>
      </c>
      <c r="E40" s="224">
        <f aca="true" t="shared" si="8" ref="E40:J40">K6</f>
        <v>278913</v>
      </c>
      <c r="F40" s="224">
        <f t="shared" si="8"/>
        <v>0</v>
      </c>
      <c r="G40" s="224">
        <f t="shared" si="8"/>
        <v>0</v>
      </c>
      <c r="H40" s="224">
        <f t="shared" si="8"/>
        <v>1000</v>
      </c>
      <c r="I40" s="225">
        <f t="shared" si="8"/>
        <v>0</v>
      </c>
      <c r="J40" s="224">
        <f t="shared" si="8"/>
        <v>0</v>
      </c>
      <c r="K40" s="213"/>
      <c r="L40" s="214"/>
      <c r="M40" s="214"/>
      <c r="N40" s="214"/>
      <c r="O40" s="214"/>
      <c r="P40" s="214"/>
      <c r="Q40" s="114"/>
      <c r="R40" s="114"/>
    </row>
    <row r="41" spans="2:18" ht="12.75">
      <c r="B41" s="98" t="s">
        <v>160</v>
      </c>
      <c r="C41" s="98"/>
      <c r="D41" s="118" t="e">
        <f>#REF!+#REF!+#REF!+#REF!</f>
        <v>#REF!</v>
      </c>
      <c r="E41" s="224">
        <f>E27</f>
        <v>264399</v>
      </c>
      <c r="F41" s="224" t="e">
        <f>#REF!+#REF!+#REF!+#REF!</f>
        <v>#REF!</v>
      </c>
      <c r="G41" s="224" t="e">
        <f>#REF!+#REF!+#REF!+#REF!</f>
        <v>#REF!</v>
      </c>
      <c r="H41" s="224">
        <f>H27</f>
        <v>0</v>
      </c>
      <c r="I41" s="225">
        <f>I27</f>
        <v>0</v>
      </c>
      <c r="J41" s="224">
        <f>J27</f>
        <v>0</v>
      </c>
      <c r="K41" s="213"/>
      <c r="L41" s="214"/>
      <c r="M41" s="214"/>
      <c r="N41" s="214"/>
      <c r="O41" s="214"/>
      <c r="P41" s="214"/>
      <c r="Q41" s="114"/>
      <c r="R41" s="114"/>
    </row>
    <row r="42" spans="2:18" ht="12.75">
      <c r="B42" s="119"/>
      <c r="C42" s="119"/>
      <c r="D42" s="119"/>
      <c r="E42" s="226"/>
      <c r="F42" s="226"/>
      <c r="G42" s="226"/>
      <c r="H42" s="226"/>
      <c r="I42" s="227"/>
      <c r="J42" s="226"/>
      <c r="K42" s="215"/>
      <c r="L42" s="216"/>
      <c r="M42" s="216"/>
      <c r="N42" s="216"/>
      <c r="O42" s="216"/>
      <c r="P42" s="216"/>
      <c r="Q42" s="114"/>
      <c r="R42" s="114"/>
    </row>
    <row r="43" spans="2:18" ht="12.75">
      <c r="B43" s="105" t="s">
        <v>480</v>
      </c>
      <c r="C43" s="98"/>
      <c r="D43" s="118" t="e">
        <f>D38-#REF!</f>
        <v>#REF!</v>
      </c>
      <c r="E43" s="224" t="e">
        <f>E38-#REF!</f>
        <v>#REF!</v>
      </c>
      <c r="F43" s="224" t="e">
        <f>F38-#REF!</f>
        <v>#REF!</v>
      </c>
      <c r="G43" s="224" t="e">
        <f>G38-#REF!</f>
        <v>#REF!</v>
      </c>
      <c r="H43" s="224">
        <f>H38</f>
        <v>432547</v>
      </c>
      <c r="I43" s="225">
        <f>I38</f>
        <v>432598</v>
      </c>
      <c r="J43" s="224">
        <f>J38</f>
        <v>433839</v>
      </c>
      <c r="K43" s="217"/>
      <c r="L43" s="218"/>
      <c r="M43" s="218"/>
      <c r="N43" s="218"/>
      <c r="O43" s="218"/>
      <c r="P43" s="218"/>
      <c r="Q43" s="114"/>
      <c r="R43" s="114"/>
    </row>
    <row r="44" spans="5:18" ht="12.75">
      <c r="E44" s="167"/>
      <c r="F44" s="167"/>
      <c r="G44" s="167"/>
      <c r="H44" s="167"/>
      <c r="I44" s="167"/>
      <c r="J44" s="236"/>
      <c r="K44" s="215"/>
      <c r="L44" s="216"/>
      <c r="M44" s="216"/>
      <c r="N44" s="216"/>
      <c r="O44" s="216"/>
      <c r="P44" s="216"/>
      <c r="Q44" s="114"/>
      <c r="R44" s="114"/>
    </row>
    <row r="45" spans="2:18" ht="12.75">
      <c r="B45" s="105" t="s">
        <v>163</v>
      </c>
      <c r="C45" s="98"/>
      <c r="D45" s="117" t="e">
        <f aca="true" t="shared" si="9" ref="D45:J45">D47+D48+D49</f>
        <v>#REF!</v>
      </c>
      <c r="E45" s="222" t="e">
        <f>E47+E48+E49</f>
        <v>#REF!</v>
      </c>
      <c r="F45" s="222" t="e">
        <f t="shared" si="9"/>
        <v>#REF!</v>
      </c>
      <c r="G45" s="222" t="e">
        <f t="shared" si="9"/>
        <v>#REF!</v>
      </c>
      <c r="H45" s="222">
        <f t="shared" si="9"/>
        <v>432547</v>
      </c>
      <c r="I45" s="223">
        <f t="shared" si="9"/>
        <v>432598</v>
      </c>
      <c r="J45" s="222">
        <f t="shared" si="9"/>
        <v>433839</v>
      </c>
      <c r="K45" s="219"/>
      <c r="L45" s="220"/>
      <c r="M45" s="220"/>
      <c r="N45" s="220"/>
      <c r="O45" s="220"/>
      <c r="P45" s="220"/>
      <c r="Q45" s="114"/>
      <c r="R45" s="114"/>
    </row>
    <row r="46" spans="2:18" ht="12.75">
      <c r="B46" s="98" t="s">
        <v>164</v>
      </c>
      <c r="C46" s="98"/>
      <c r="D46" s="118" t="e">
        <f>D8-#REF!</f>
        <v>#REF!</v>
      </c>
      <c r="E46" s="224" t="e">
        <f>E8-#REF!</f>
        <v>#REF!</v>
      </c>
      <c r="F46" s="224" t="e">
        <f>F8-#REF!</f>
        <v>#REF!</v>
      </c>
      <c r="G46" s="224" t="e">
        <f>G8-#REF!</f>
        <v>#REF!</v>
      </c>
      <c r="H46" s="224">
        <f>H8</f>
        <v>388090</v>
      </c>
      <c r="I46" s="225">
        <f>I8</f>
        <v>388112</v>
      </c>
      <c r="J46" s="224">
        <f>J8</f>
        <v>389073</v>
      </c>
      <c r="K46" s="217"/>
      <c r="L46" s="218"/>
      <c r="M46" s="218"/>
      <c r="N46" s="218"/>
      <c r="O46" s="218"/>
      <c r="P46" s="218"/>
      <c r="Q46" s="114"/>
      <c r="R46" s="114"/>
    </row>
    <row r="47" spans="2:18" ht="12.75">
      <c r="B47" s="105" t="s">
        <v>166</v>
      </c>
      <c r="C47" s="98"/>
      <c r="D47" s="118" t="e">
        <f>D46+#REF!</f>
        <v>#REF!</v>
      </c>
      <c r="E47" s="224" t="e">
        <f>E46+#REF!</f>
        <v>#REF!</v>
      </c>
      <c r="F47" s="224" t="e">
        <f>F46+#REF!</f>
        <v>#REF!</v>
      </c>
      <c r="G47" s="224" t="e">
        <f>G46+#REF!</f>
        <v>#REF!</v>
      </c>
      <c r="H47" s="224">
        <f>H46</f>
        <v>388090</v>
      </c>
      <c r="I47" s="225">
        <f>I46</f>
        <v>388112</v>
      </c>
      <c r="J47" s="224">
        <f>J46</f>
        <v>389073</v>
      </c>
      <c r="K47" s="217"/>
      <c r="L47" s="218"/>
      <c r="M47" s="218"/>
      <c r="N47" s="218"/>
      <c r="O47" s="218"/>
      <c r="P47" s="218"/>
      <c r="Q47" s="114"/>
      <c r="R47" s="114"/>
    </row>
    <row r="48" spans="2:18" ht="12.75">
      <c r="B48" s="98" t="s">
        <v>42</v>
      </c>
      <c r="C48" s="98"/>
      <c r="D48" s="118" t="e">
        <f>#REF!</f>
        <v>#REF!</v>
      </c>
      <c r="E48" s="224">
        <f aca="true" t="shared" si="10" ref="E48:J48">K8</f>
        <v>273545</v>
      </c>
      <c r="F48" s="224">
        <f t="shared" si="10"/>
        <v>240</v>
      </c>
      <c r="G48" s="224">
        <f t="shared" si="10"/>
        <v>240</v>
      </c>
      <c r="H48" s="224">
        <f t="shared" si="10"/>
        <v>30703</v>
      </c>
      <c r="I48" s="225">
        <f t="shared" si="10"/>
        <v>30594</v>
      </c>
      <c r="J48" s="224">
        <f t="shared" si="10"/>
        <v>30734</v>
      </c>
      <c r="K48" s="217"/>
      <c r="L48" s="218"/>
      <c r="M48" s="218"/>
      <c r="N48" s="218"/>
      <c r="O48" s="218"/>
      <c r="P48" s="218"/>
      <c r="Q48" s="114"/>
      <c r="R48" s="114"/>
    </row>
    <row r="49" spans="2:18" ht="12.75">
      <c r="B49" s="98" t="s">
        <v>165</v>
      </c>
      <c r="C49" s="98"/>
      <c r="D49" s="118">
        <f aca="true" t="shared" si="11" ref="D49:J49">D28+D29</f>
        <v>104697</v>
      </c>
      <c r="E49" s="224">
        <f t="shared" si="11"/>
        <v>259450</v>
      </c>
      <c r="F49" s="224">
        <f t="shared" si="11"/>
        <v>9500</v>
      </c>
      <c r="G49" s="224">
        <f t="shared" si="11"/>
        <v>9000</v>
      </c>
      <c r="H49" s="224">
        <f t="shared" si="11"/>
        <v>13754</v>
      </c>
      <c r="I49" s="225">
        <f t="shared" si="11"/>
        <v>13892</v>
      </c>
      <c r="J49" s="224">
        <f t="shared" si="11"/>
        <v>14032</v>
      </c>
      <c r="K49" s="217"/>
      <c r="L49" s="218"/>
      <c r="M49" s="218"/>
      <c r="N49" s="218"/>
      <c r="O49" s="218"/>
      <c r="P49" s="218"/>
      <c r="Q49" s="114"/>
      <c r="R49" s="114"/>
    </row>
    <row r="50" spans="2:18" ht="12.75">
      <c r="B50" s="119"/>
      <c r="C50" s="119"/>
      <c r="D50" s="119"/>
      <c r="E50" s="226"/>
      <c r="F50" s="226"/>
      <c r="G50" s="226"/>
      <c r="H50" s="226"/>
      <c r="I50" s="227"/>
      <c r="J50" s="226"/>
      <c r="K50" s="215"/>
      <c r="L50" s="216"/>
      <c r="M50" s="216"/>
      <c r="N50" s="216"/>
      <c r="O50" s="216"/>
      <c r="P50" s="216"/>
      <c r="Q50" s="114"/>
      <c r="R50" s="114"/>
    </row>
    <row r="51" spans="2:18" ht="12.75">
      <c r="B51" s="105" t="s">
        <v>481</v>
      </c>
      <c r="C51" s="98"/>
      <c r="D51" s="118" t="e">
        <f>D45-#REF!</f>
        <v>#REF!</v>
      </c>
      <c r="E51" s="224" t="e">
        <f>E45-#REF!</f>
        <v>#REF!</v>
      </c>
      <c r="F51" s="224" t="e">
        <f>F45-#REF!</f>
        <v>#REF!</v>
      </c>
      <c r="G51" s="224" t="e">
        <f>G45-#REF!</f>
        <v>#REF!</v>
      </c>
      <c r="H51" s="224">
        <f>H45</f>
        <v>432547</v>
      </c>
      <c r="I51" s="225">
        <f>I45</f>
        <v>432598</v>
      </c>
      <c r="J51" s="224">
        <f>J45</f>
        <v>433839</v>
      </c>
      <c r="K51" s="213"/>
      <c r="L51" s="214"/>
      <c r="M51" s="214"/>
      <c r="N51" s="214"/>
      <c r="O51" s="214"/>
      <c r="P51" s="214"/>
      <c r="Q51" s="114"/>
      <c r="R51" s="114"/>
    </row>
    <row r="52" ht="13.5" customHeight="1"/>
    <row r="53" ht="15.75">
      <c r="B53" s="121"/>
    </row>
    <row r="54" ht="15.75">
      <c r="B54" s="122" t="s">
        <v>487</v>
      </c>
    </row>
    <row r="55" ht="15.75">
      <c r="B55" s="123"/>
    </row>
    <row r="56" ht="15.75">
      <c r="B56" s="123" t="s">
        <v>486</v>
      </c>
    </row>
    <row r="57" ht="15.75">
      <c r="B57" s="123"/>
    </row>
    <row r="58" ht="12.75">
      <c r="B58" s="124"/>
    </row>
    <row r="59" spans="2:5" ht="15.75">
      <c r="B59" s="122"/>
      <c r="E59" s="230"/>
    </row>
    <row r="60" ht="12.75">
      <c r="B60" s="125"/>
    </row>
    <row r="61" ht="15.75">
      <c r="B61" s="122"/>
    </row>
    <row r="62" ht="15.75">
      <c r="B62" s="123"/>
    </row>
    <row r="63" ht="15.75">
      <c r="B63" s="122"/>
    </row>
  </sheetData>
  <sheetProtection/>
  <mergeCells count="3">
    <mergeCell ref="B2:B3"/>
    <mergeCell ref="E1:J1"/>
    <mergeCell ref="K1:P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71"/>
  <sheetViews>
    <sheetView zoomScale="120" zoomScaleNormal="120" zoomScalePageLayoutView="0" workbookViewId="0" topLeftCell="A37">
      <selection activeCell="I60" sqref="I60"/>
    </sheetView>
  </sheetViews>
  <sheetFormatPr defaultColWidth="9.140625" defaultRowHeight="12.75"/>
  <cols>
    <col min="1" max="1" width="1.28515625" style="0" customWidth="1"/>
    <col min="2" max="2" width="41.140625" style="0" customWidth="1"/>
    <col min="3" max="3" width="13.421875" style="0" hidden="1" customWidth="1"/>
    <col min="4" max="6" width="13.57421875" style="0" hidden="1" customWidth="1"/>
    <col min="7" max="7" width="11.7109375" style="0" customWidth="1"/>
    <col min="8" max="9" width="11.140625" style="0" customWidth="1"/>
    <col min="10" max="10" width="13.57421875" style="0" hidden="1" customWidth="1"/>
    <col min="11" max="11" width="2.28125" style="0" hidden="1" customWidth="1"/>
    <col min="12" max="12" width="8.421875" style="0" customWidth="1"/>
    <col min="13" max="13" width="7.8515625" style="0" customWidth="1"/>
    <col min="14" max="14" width="7.00390625" style="0" customWidth="1"/>
  </cols>
  <sheetData>
    <row r="1" ht="12.75">
      <c r="H1" t="s">
        <v>212</v>
      </c>
    </row>
    <row r="5" spans="5:14" ht="12.75">
      <c r="E5" s="345" t="s">
        <v>213</v>
      </c>
      <c r="F5" s="346"/>
      <c r="G5" s="346"/>
      <c r="H5" s="346"/>
      <c r="I5" s="347"/>
      <c r="J5" s="346" t="s">
        <v>205</v>
      </c>
      <c r="K5" s="346"/>
      <c r="L5" s="346"/>
      <c r="M5" s="346"/>
      <c r="N5" s="347"/>
    </row>
    <row r="6" spans="2:20" ht="24.75" customHeight="1">
      <c r="B6" s="344" t="s">
        <v>195</v>
      </c>
      <c r="C6" s="172">
        <v>2009</v>
      </c>
      <c r="D6" s="173">
        <v>2009</v>
      </c>
      <c r="E6" s="173">
        <v>2011</v>
      </c>
      <c r="F6" s="173">
        <v>2012</v>
      </c>
      <c r="G6" s="173">
        <v>2014</v>
      </c>
      <c r="H6" s="173">
        <v>2015</v>
      </c>
      <c r="I6" s="174">
        <v>2016</v>
      </c>
      <c r="J6" s="173">
        <v>2011</v>
      </c>
      <c r="K6" s="173">
        <v>2012</v>
      </c>
      <c r="L6" s="173">
        <v>2014</v>
      </c>
      <c r="M6" s="173">
        <v>2015</v>
      </c>
      <c r="N6" s="173">
        <v>2016</v>
      </c>
      <c r="O6" s="175"/>
      <c r="P6" s="175"/>
      <c r="Q6" s="175"/>
      <c r="R6" s="175"/>
      <c r="S6" s="175"/>
      <c r="T6" s="175"/>
    </row>
    <row r="7" spans="2:20" ht="12" customHeight="1">
      <c r="B7" s="342"/>
      <c r="C7" s="176" t="s">
        <v>132</v>
      </c>
      <c r="D7" s="177" t="s">
        <v>98</v>
      </c>
      <c r="E7" s="177" t="s">
        <v>98</v>
      </c>
      <c r="F7" s="177" t="s">
        <v>98</v>
      </c>
      <c r="G7" s="178" t="s">
        <v>98</v>
      </c>
      <c r="H7" s="178" t="s">
        <v>98</v>
      </c>
      <c r="I7" s="179" t="s">
        <v>98</v>
      </c>
      <c r="J7" s="177" t="s">
        <v>98</v>
      </c>
      <c r="K7" s="177" t="s">
        <v>98</v>
      </c>
      <c r="L7" s="178" t="s">
        <v>98</v>
      </c>
      <c r="M7" s="178" t="s">
        <v>98</v>
      </c>
      <c r="N7" s="178" t="s">
        <v>98</v>
      </c>
      <c r="O7" s="175"/>
      <c r="P7" s="175"/>
      <c r="Q7" s="175"/>
      <c r="R7" s="175"/>
      <c r="S7" s="175"/>
      <c r="T7" s="175"/>
    </row>
    <row r="8" spans="1:20" ht="12" customHeight="1">
      <c r="A8" s="97"/>
      <c r="B8" s="181" t="s">
        <v>12</v>
      </c>
      <c r="C8" s="182">
        <v>20809500</v>
      </c>
      <c r="D8" s="183">
        <v>762677</v>
      </c>
      <c r="E8" s="183">
        <v>676203</v>
      </c>
      <c r="F8" s="183">
        <v>683410</v>
      </c>
      <c r="G8" s="185"/>
      <c r="H8" s="185"/>
      <c r="I8" s="186"/>
      <c r="J8" s="183"/>
      <c r="K8" s="183"/>
      <c r="L8" s="185"/>
      <c r="M8" s="185"/>
      <c r="N8" s="185"/>
      <c r="O8" s="175"/>
      <c r="P8" s="175"/>
      <c r="Q8" s="175"/>
      <c r="R8" s="175"/>
      <c r="S8" s="175"/>
      <c r="T8" s="175"/>
    </row>
    <row r="9" spans="1:20" ht="12" customHeight="1">
      <c r="A9" s="97"/>
      <c r="B9" s="181"/>
      <c r="C9" s="182">
        <v>80000</v>
      </c>
      <c r="D9" s="182">
        <v>2656</v>
      </c>
      <c r="E9" s="182">
        <v>2656</v>
      </c>
      <c r="F9" s="182">
        <v>2656</v>
      </c>
      <c r="G9" s="185"/>
      <c r="H9" s="185"/>
      <c r="I9" s="186"/>
      <c r="J9" s="182"/>
      <c r="K9" s="182"/>
      <c r="L9" s="185"/>
      <c r="M9" s="185"/>
      <c r="N9" s="185"/>
      <c r="O9" s="175"/>
      <c r="P9" s="175"/>
      <c r="Q9" s="175"/>
      <c r="R9" s="175"/>
      <c r="S9" s="175"/>
      <c r="T9" s="175"/>
    </row>
    <row r="10" spans="1:20" ht="12" customHeight="1">
      <c r="A10" s="97"/>
      <c r="B10" s="181" t="s">
        <v>0</v>
      </c>
      <c r="C10" s="182">
        <v>0</v>
      </c>
      <c r="D10" s="182">
        <v>269617</v>
      </c>
      <c r="E10" s="182"/>
      <c r="F10" s="182"/>
      <c r="G10" s="189"/>
      <c r="H10" s="189"/>
      <c r="I10" s="190"/>
      <c r="J10" s="182"/>
      <c r="K10" s="182"/>
      <c r="L10" s="229"/>
      <c r="M10" s="229"/>
      <c r="N10" s="229"/>
      <c r="O10" s="175"/>
      <c r="P10" s="175"/>
      <c r="Q10" s="175"/>
      <c r="R10" s="175"/>
      <c r="S10" s="175"/>
      <c r="T10" s="175"/>
    </row>
    <row r="11" spans="1:20" ht="12" customHeight="1">
      <c r="A11" s="97"/>
      <c r="B11" s="181"/>
      <c r="C11" s="182"/>
      <c r="D11" s="182"/>
      <c r="E11" s="182"/>
      <c r="F11" s="182"/>
      <c r="G11" s="189"/>
      <c r="H11" s="189"/>
      <c r="I11" s="190"/>
      <c r="J11" s="182"/>
      <c r="K11" s="182"/>
      <c r="L11" s="229"/>
      <c r="M11" s="229"/>
      <c r="N11" s="229"/>
      <c r="O11" s="175"/>
      <c r="P11" s="175"/>
      <c r="Q11" s="175"/>
      <c r="R11" s="175"/>
      <c r="S11" s="175"/>
      <c r="T11" s="175"/>
    </row>
    <row r="12" spans="1:20" ht="12" customHeight="1">
      <c r="A12" s="97"/>
      <c r="B12" s="181" t="s">
        <v>207</v>
      </c>
      <c r="C12" s="182">
        <f>SUM(C14:C26)</f>
        <v>18715000</v>
      </c>
      <c r="D12" s="182">
        <f>SUM(D14:D26)</f>
        <v>697035</v>
      </c>
      <c r="E12" s="182">
        <f>SUM(E14:E26)</f>
        <v>600453</v>
      </c>
      <c r="F12" s="182">
        <f>SUM(F14:F26)</f>
        <v>599481</v>
      </c>
      <c r="G12" s="189"/>
      <c r="H12" s="189"/>
      <c r="I12" s="190"/>
      <c r="J12" s="182"/>
      <c r="K12" s="182"/>
      <c r="L12" s="229"/>
      <c r="M12" s="229"/>
      <c r="N12" s="229"/>
      <c r="O12" s="175"/>
      <c r="P12" s="175"/>
      <c r="Q12" s="175"/>
      <c r="R12" s="175"/>
      <c r="S12" s="175"/>
      <c r="T12" s="175"/>
    </row>
    <row r="13" spans="1:20" ht="12" customHeight="1">
      <c r="A13" s="97"/>
      <c r="B13" s="191" t="s">
        <v>122</v>
      </c>
      <c r="C13" s="191"/>
      <c r="D13" s="191"/>
      <c r="E13" s="191"/>
      <c r="F13" s="191"/>
      <c r="G13" s="191"/>
      <c r="H13" s="191"/>
      <c r="I13" s="192"/>
      <c r="J13" s="191"/>
      <c r="K13" s="191"/>
      <c r="L13" s="191"/>
      <c r="M13" s="191"/>
      <c r="N13" s="191"/>
      <c r="O13" s="175"/>
      <c r="P13" s="175"/>
      <c r="Q13" s="175"/>
      <c r="R13" s="175"/>
      <c r="S13" s="175"/>
      <c r="T13" s="175"/>
    </row>
    <row r="14" spans="1:20" ht="12" customHeight="1">
      <c r="A14" s="97"/>
      <c r="B14" s="191" t="s">
        <v>123</v>
      </c>
      <c r="C14" s="194">
        <v>1206000</v>
      </c>
      <c r="D14" s="194">
        <v>40170</v>
      </c>
      <c r="E14" s="194">
        <v>40833</v>
      </c>
      <c r="F14" s="194">
        <v>42208</v>
      </c>
      <c r="G14" s="194"/>
      <c r="H14" s="194"/>
      <c r="I14" s="195"/>
      <c r="J14" s="191"/>
      <c r="K14" s="191"/>
      <c r="L14" s="191"/>
      <c r="M14" s="191"/>
      <c r="N14" s="191"/>
      <c r="O14" s="175"/>
      <c r="P14" s="175"/>
      <c r="Q14" s="175"/>
      <c r="R14" s="175"/>
      <c r="S14" s="175"/>
      <c r="T14" s="175"/>
    </row>
    <row r="15" spans="1:20" ht="12" customHeight="1">
      <c r="A15" s="97"/>
      <c r="B15" s="191" t="s">
        <v>133</v>
      </c>
      <c r="C15" s="194">
        <v>14000</v>
      </c>
      <c r="D15" s="194">
        <v>952</v>
      </c>
      <c r="E15" s="194">
        <v>1099</v>
      </c>
      <c r="F15" s="194">
        <v>1099</v>
      </c>
      <c r="G15" s="194"/>
      <c r="H15" s="194"/>
      <c r="I15" s="195"/>
      <c r="J15" s="191"/>
      <c r="K15" s="191"/>
      <c r="L15" s="191"/>
      <c r="M15" s="191"/>
      <c r="N15" s="191"/>
      <c r="O15" s="175"/>
      <c r="P15" s="175"/>
      <c r="Q15" s="175"/>
      <c r="R15" s="175"/>
      <c r="S15" s="175"/>
      <c r="T15" s="175"/>
    </row>
    <row r="16" spans="1:20" ht="12" customHeight="1">
      <c r="A16" s="97"/>
      <c r="B16" s="191" t="s">
        <v>134</v>
      </c>
      <c r="C16" s="194">
        <v>796000</v>
      </c>
      <c r="D16" s="194">
        <v>62104</v>
      </c>
      <c r="E16" s="194">
        <v>18547</v>
      </c>
      <c r="F16" s="194">
        <v>18547</v>
      </c>
      <c r="G16" s="194"/>
      <c r="H16" s="194"/>
      <c r="I16" s="195"/>
      <c r="J16" s="191"/>
      <c r="K16" s="191"/>
      <c r="L16" s="191"/>
      <c r="M16" s="191"/>
      <c r="N16" s="191"/>
      <c r="O16" s="175"/>
      <c r="P16" s="175"/>
      <c r="Q16" s="175"/>
      <c r="R16" s="175"/>
      <c r="S16" s="175"/>
      <c r="T16" s="175"/>
    </row>
    <row r="17" spans="1:20" ht="12" customHeight="1">
      <c r="A17" s="97"/>
      <c r="B17" s="191" t="s">
        <v>124</v>
      </c>
      <c r="C17" s="194">
        <v>1045000</v>
      </c>
      <c r="D17" s="194">
        <v>31704</v>
      </c>
      <c r="E17" s="194">
        <v>29430</v>
      </c>
      <c r="F17" s="194">
        <v>29330</v>
      </c>
      <c r="G17" s="196"/>
      <c r="H17" s="196"/>
      <c r="I17" s="197"/>
      <c r="J17" s="191"/>
      <c r="K17" s="191"/>
      <c r="L17" s="191"/>
      <c r="M17" s="191"/>
      <c r="N17" s="191"/>
      <c r="O17" s="175"/>
      <c r="P17" s="175"/>
      <c r="Q17" s="175"/>
      <c r="R17" s="175"/>
      <c r="S17" s="175"/>
      <c r="T17" s="175"/>
    </row>
    <row r="18" spans="1:20" ht="12" customHeight="1">
      <c r="A18" s="97"/>
      <c r="B18" s="191" t="s">
        <v>125</v>
      </c>
      <c r="C18" s="194">
        <v>467000</v>
      </c>
      <c r="D18" s="194">
        <v>11083</v>
      </c>
      <c r="E18" s="194">
        <v>11526</v>
      </c>
      <c r="F18" s="194">
        <v>11526</v>
      </c>
      <c r="G18" s="194"/>
      <c r="H18" s="194"/>
      <c r="I18" s="195"/>
      <c r="J18" s="191"/>
      <c r="K18" s="191"/>
      <c r="L18" s="191"/>
      <c r="M18" s="191"/>
      <c r="N18" s="191"/>
      <c r="O18" s="175"/>
      <c r="P18" s="175"/>
      <c r="Q18" s="175"/>
      <c r="R18" s="175"/>
      <c r="S18" s="175"/>
      <c r="T18" s="175"/>
    </row>
    <row r="19" spans="1:20" ht="12" customHeight="1">
      <c r="A19" s="97"/>
      <c r="B19" s="191" t="s">
        <v>126</v>
      </c>
      <c r="C19" s="194">
        <v>481000</v>
      </c>
      <c r="D19" s="194">
        <v>18793</v>
      </c>
      <c r="E19" s="194">
        <v>20060</v>
      </c>
      <c r="F19" s="194">
        <v>20260</v>
      </c>
      <c r="G19" s="194"/>
      <c r="H19" s="194"/>
      <c r="I19" s="195"/>
      <c r="J19" s="191"/>
      <c r="K19" s="191"/>
      <c r="L19" s="191"/>
      <c r="M19" s="191"/>
      <c r="N19" s="191"/>
      <c r="O19" s="175"/>
      <c r="P19" s="175"/>
      <c r="Q19" s="175"/>
      <c r="R19" s="175"/>
      <c r="S19" s="175"/>
      <c r="T19" s="175"/>
    </row>
    <row r="20" spans="1:20" ht="12" customHeight="1">
      <c r="A20" s="97"/>
      <c r="B20" s="191" t="s">
        <v>135</v>
      </c>
      <c r="C20" s="194">
        <v>200000</v>
      </c>
      <c r="D20" s="194">
        <v>2498</v>
      </c>
      <c r="E20" s="194">
        <v>2650</v>
      </c>
      <c r="F20" s="194">
        <v>2650</v>
      </c>
      <c r="G20" s="194"/>
      <c r="H20" s="194"/>
      <c r="I20" s="195"/>
      <c r="J20" s="191"/>
      <c r="K20" s="191"/>
      <c r="L20" s="191"/>
      <c r="M20" s="191"/>
      <c r="N20" s="191"/>
      <c r="O20" s="175"/>
      <c r="P20" s="175"/>
      <c r="Q20" s="175"/>
      <c r="R20" s="175"/>
      <c r="S20" s="175"/>
      <c r="T20" s="175"/>
    </row>
    <row r="21" spans="1:20" ht="12" customHeight="1">
      <c r="A21" s="97"/>
      <c r="B21" s="191" t="s">
        <v>136</v>
      </c>
      <c r="C21" s="194">
        <v>10416000</v>
      </c>
      <c r="D21" s="194">
        <v>382619</v>
      </c>
      <c r="E21" s="194">
        <v>364001</v>
      </c>
      <c r="F21" s="194">
        <v>364633</v>
      </c>
      <c r="G21" s="194"/>
      <c r="H21" s="194"/>
      <c r="I21" s="195"/>
      <c r="J21" s="194"/>
      <c r="K21" s="194"/>
      <c r="L21" s="194"/>
      <c r="M21" s="194"/>
      <c r="N21" s="194"/>
      <c r="O21" s="175"/>
      <c r="P21" s="175"/>
      <c r="Q21" s="175"/>
      <c r="R21" s="175"/>
      <c r="S21" s="175"/>
      <c r="T21" s="175"/>
    </row>
    <row r="22" spans="1:20" ht="12" customHeight="1">
      <c r="A22" s="97"/>
      <c r="B22" s="191" t="s">
        <v>140</v>
      </c>
      <c r="C22" s="194">
        <v>441000</v>
      </c>
      <c r="D22" s="194">
        <v>25404</v>
      </c>
      <c r="E22" s="194">
        <v>8162</v>
      </c>
      <c r="F22" s="194">
        <v>5383</v>
      </c>
      <c r="G22" s="194"/>
      <c r="H22" s="194"/>
      <c r="I22" s="195"/>
      <c r="J22" s="194"/>
      <c r="K22" s="194"/>
      <c r="L22" s="194"/>
      <c r="M22" s="194"/>
      <c r="N22" s="194"/>
      <c r="O22" s="175"/>
      <c r="P22" s="175"/>
      <c r="Q22" s="175"/>
      <c r="R22" s="175"/>
      <c r="S22" s="175"/>
      <c r="T22" s="175"/>
    </row>
    <row r="23" spans="1:20" ht="12" customHeight="1">
      <c r="A23" s="97"/>
      <c r="B23" s="191" t="s">
        <v>127</v>
      </c>
      <c r="C23" s="194">
        <v>634000</v>
      </c>
      <c r="D23" s="194">
        <v>27615</v>
      </c>
      <c r="E23" s="194">
        <v>16324</v>
      </c>
      <c r="F23" s="194">
        <v>16324</v>
      </c>
      <c r="G23" s="194"/>
      <c r="H23" s="194"/>
      <c r="I23" s="195"/>
      <c r="J23" s="191"/>
      <c r="K23" s="191"/>
      <c r="L23" s="191"/>
      <c r="M23" s="191"/>
      <c r="N23" s="191"/>
      <c r="O23" s="175"/>
      <c r="P23" s="175"/>
      <c r="Q23" s="175"/>
      <c r="R23" s="175"/>
      <c r="S23" s="175"/>
      <c r="T23" s="175"/>
    </row>
    <row r="24" spans="1:20" ht="12" customHeight="1">
      <c r="A24" s="97"/>
      <c r="B24" s="191" t="s">
        <v>137</v>
      </c>
      <c r="C24" s="194">
        <v>60000</v>
      </c>
      <c r="D24" s="194">
        <v>4925</v>
      </c>
      <c r="E24" s="194">
        <v>700</v>
      </c>
      <c r="F24" s="194">
        <v>700</v>
      </c>
      <c r="G24" s="194"/>
      <c r="H24" s="194"/>
      <c r="I24" s="195"/>
      <c r="J24" s="191"/>
      <c r="K24" s="191"/>
      <c r="L24" s="191"/>
      <c r="M24" s="191"/>
      <c r="N24" s="191"/>
      <c r="O24" s="175"/>
      <c r="P24" s="175"/>
      <c r="Q24" s="175"/>
      <c r="R24" s="175"/>
      <c r="S24" s="175"/>
      <c r="T24" s="175"/>
    </row>
    <row r="25" spans="1:20" ht="12" customHeight="1">
      <c r="A25" s="97"/>
      <c r="B25" s="191" t="s">
        <v>138</v>
      </c>
      <c r="C25" s="194">
        <v>904000</v>
      </c>
      <c r="D25" s="194">
        <v>28490</v>
      </c>
      <c r="E25" s="194">
        <v>27986</v>
      </c>
      <c r="F25" s="194">
        <v>27986</v>
      </c>
      <c r="G25" s="194"/>
      <c r="H25" s="194"/>
      <c r="I25" s="195"/>
      <c r="J25" s="191"/>
      <c r="K25" s="191"/>
      <c r="L25" s="191"/>
      <c r="M25" s="191"/>
      <c r="N25" s="191"/>
      <c r="O25" s="175"/>
      <c r="P25" s="175"/>
      <c r="Q25" s="175"/>
      <c r="R25" s="175"/>
      <c r="S25" s="175"/>
      <c r="T25" s="175"/>
    </row>
    <row r="26" spans="1:20" ht="12" customHeight="1">
      <c r="A26" s="97"/>
      <c r="B26" s="191" t="s">
        <v>139</v>
      </c>
      <c r="C26" s="194">
        <v>2051000</v>
      </c>
      <c r="D26" s="194">
        <v>60678</v>
      </c>
      <c r="E26" s="194">
        <v>59135</v>
      </c>
      <c r="F26" s="194">
        <v>58835</v>
      </c>
      <c r="G26" s="194"/>
      <c r="H26" s="194"/>
      <c r="I26" s="195"/>
      <c r="J26" s="191"/>
      <c r="K26" s="191"/>
      <c r="L26" s="191"/>
      <c r="M26" s="191"/>
      <c r="N26" s="191"/>
      <c r="O26" s="175"/>
      <c r="P26" s="175"/>
      <c r="Q26" s="175"/>
      <c r="R26" s="175"/>
      <c r="S26" s="175"/>
      <c r="T26" s="175"/>
    </row>
    <row r="27" spans="1:20" ht="12" customHeight="1">
      <c r="A27" s="97"/>
      <c r="B27" s="191"/>
      <c r="C27" s="194"/>
      <c r="D27" s="194"/>
      <c r="E27" s="194"/>
      <c r="F27" s="194"/>
      <c r="G27" s="194"/>
      <c r="H27" s="194"/>
      <c r="I27" s="195"/>
      <c r="J27" s="194"/>
      <c r="K27" s="194"/>
      <c r="L27" s="194"/>
      <c r="M27" s="194"/>
      <c r="N27" s="194"/>
      <c r="O27" s="175"/>
      <c r="P27" s="175"/>
      <c r="Q27" s="175"/>
      <c r="R27" s="175"/>
      <c r="S27" s="175"/>
      <c r="T27" s="175"/>
    </row>
    <row r="28" spans="1:20" ht="12" customHeight="1">
      <c r="A28" s="97"/>
      <c r="B28" s="181" t="s">
        <v>128</v>
      </c>
      <c r="C28" s="182" t="e">
        <f>C8+C9+#REF!</f>
        <v>#REF!</v>
      </c>
      <c r="D28" s="182" t="e">
        <f>D8+D9+#REF!</f>
        <v>#REF!</v>
      </c>
      <c r="E28" s="189">
        <f>E8+E9+J10</f>
        <v>678859</v>
      </c>
      <c r="F28" s="189">
        <f>F8+F9+K10</f>
        <v>686066</v>
      </c>
      <c r="G28" s="189">
        <f>G8+G9+L10</f>
        <v>0</v>
      </c>
      <c r="H28" s="189">
        <f>H8+H9+M10</f>
        <v>0</v>
      </c>
      <c r="I28" s="189">
        <f>I8+I9+N10</f>
        <v>0</v>
      </c>
      <c r="J28" s="201"/>
      <c r="K28" s="201"/>
      <c r="L28" s="202"/>
      <c r="M28" s="202"/>
      <c r="N28" s="202"/>
      <c r="O28" s="175"/>
      <c r="P28" s="175"/>
      <c r="Q28" s="175"/>
      <c r="R28" s="175"/>
      <c r="S28" s="175"/>
      <c r="T28" s="175"/>
    </row>
    <row r="29" spans="1:20" ht="12" customHeight="1">
      <c r="A29" s="97"/>
      <c r="B29" s="181" t="s">
        <v>129</v>
      </c>
      <c r="C29" s="182" t="e">
        <f>C12+#REF!</f>
        <v>#REF!</v>
      </c>
      <c r="D29" s="182" t="e">
        <f>D12+#REF!</f>
        <v>#REF!</v>
      </c>
      <c r="E29" s="189">
        <f>E12+J12</f>
        <v>600453</v>
      </c>
      <c r="F29" s="189">
        <f>F12+K12</f>
        <v>599481</v>
      </c>
      <c r="G29" s="189">
        <f>G12+L12</f>
        <v>0</v>
      </c>
      <c r="H29" s="189">
        <f>H12+M12</f>
        <v>0</v>
      </c>
      <c r="I29" s="189">
        <f>I12+N12</f>
        <v>0</v>
      </c>
      <c r="J29" s="201"/>
      <c r="K29" s="201"/>
      <c r="L29" s="202"/>
      <c r="M29" s="202"/>
      <c r="N29" s="202"/>
      <c r="O29" s="175"/>
      <c r="P29" s="175"/>
      <c r="Q29" s="175"/>
      <c r="R29" s="175"/>
      <c r="S29" s="175"/>
      <c r="T29" s="175"/>
    </row>
    <row r="30" spans="1:20" ht="12" customHeight="1">
      <c r="A30" s="97"/>
      <c r="B30" s="191"/>
      <c r="C30" s="191"/>
      <c r="D30" s="191"/>
      <c r="E30" s="191"/>
      <c r="F30" s="191"/>
      <c r="G30" s="199"/>
      <c r="H30" s="199"/>
      <c r="I30" s="199"/>
      <c r="J30" s="204"/>
      <c r="K30" s="204"/>
      <c r="L30" s="205"/>
      <c r="M30" s="205"/>
      <c r="N30" s="205"/>
      <c r="O30" s="175"/>
      <c r="P30" s="175"/>
      <c r="Q30" s="175"/>
      <c r="R30" s="175"/>
      <c r="S30" s="175"/>
      <c r="T30" s="175"/>
    </row>
    <row r="31" spans="1:20" ht="12" customHeight="1">
      <c r="A31" s="97"/>
      <c r="B31" s="181" t="s">
        <v>130</v>
      </c>
      <c r="C31" s="191"/>
      <c r="D31" s="191"/>
      <c r="E31" s="191"/>
      <c r="F31" s="191"/>
      <c r="G31" s="199"/>
      <c r="H31" s="199"/>
      <c r="I31" s="199"/>
      <c r="J31" s="204"/>
      <c r="K31" s="204"/>
      <c r="L31" s="205"/>
      <c r="M31" s="205"/>
      <c r="N31" s="205"/>
      <c r="O31" s="175"/>
      <c r="P31" s="175"/>
      <c r="Q31" s="175"/>
      <c r="R31" s="175"/>
      <c r="S31" s="175"/>
      <c r="T31" s="175"/>
    </row>
    <row r="32" spans="1:20" ht="12" customHeight="1">
      <c r="A32" s="97"/>
      <c r="B32" s="191" t="s">
        <v>188</v>
      </c>
      <c r="C32" s="182">
        <v>0</v>
      </c>
      <c r="D32" s="182">
        <v>1350</v>
      </c>
      <c r="E32" s="194">
        <v>0</v>
      </c>
      <c r="F32" s="194">
        <v>0</v>
      </c>
      <c r="G32" s="194"/>
      <c r="H32" s="194"/>
      <c r="I32" s="194"/>
      <c r="J32" s="207"/>
      <c r="K32" s="207"/>
      <c r="L32" s="207"/>
      <c r="M32" s="207"/>
      <c r="N32" s="207"/>
      <c r="O32" s="175"/>
      <c r="P32" s="175"/>
      <c r="Q32" s="175"/>
      <c r="R32" s="175"/>
      <c r="S32" s="175"/>
      <c r="T32" s="175"/>
    </row>
    <row r="33" spans="1:20" ht="12" customHeight="1">
      <c r="A33" s="97"/>
      <c r="B33" s="191" t="s">
        <v>158</v>
      </c>
      <c r="C33" s="182"/>
      <c r="D33" s="182">
        <v>17123</v>
      </c>
      <c r="E33" s="194">
        <v>136684</v>
      </c>
      <c r="F33" s="194">
        <v>206591</v>
      </c>
      <c r="G33" s="194"/>
      <c r="H33" s="194"/>
      <c r="I33" s="194"/>
      <c r="J33" s="207"/>
      <c r="K33" s="207"/>
      <c r="L33" s="207"/>
      <c r="M33" s="207"/>
      <c r="N33" s="207"/>
      <c r="O33" s="175"/>
      <c r="P33" s="175"/>
      <c r="Q33" s="175"/>
      <c r="R33" s="175"/>
      <c r="S33" s="175"/>
      <c r="T33" s="175"/>
    </row>
    <row r="34" spans="1:20" ht="12" customHeight="1">
      <c r="A34" s="97"/>
      <c r="B34" s="191" t="s">
        <v>168</v>
      </c>
      <c r="C34" s="182"/>
      <c r="D34" s="182">
        <v>3320</v>
      </c>
      <c r="E34" s="194">
        <v>0</v>
      </c>
      <c r="F34" s="194">
        <v>0</v>
      </c>
      <c r="G34" s="194"/>
      <c r="H34" s="194"/>
      <c r="I34" s="194"/>
      <c r="J34" s="207"/>
      <c r="K34" s="207"/>
      <c r="L34" s="207"/>
      <c r="M34" s="207"/>
      <c r="N34" s="207"/>
      <c r="O34" s="175"/>
      <c r="P34" s="175"/>
      <c r="Q34" s="175"/>
      <c r="R34" s="175"/>
      <c r="S34" s="175"/>
      <c r="T34" s="175"/>
    </row>
    <row r="35" spans="1:20" ht="12" customHeight="1">
      <c r="A35" s="97"/>
      <c r="B35" s="191" t="s">
        <v>191</v>
      </c>
      <c r="C35" s="182"/>
      <c r="D35" s="182">
        <v>214088</v>
      </c>
      <c r="E35" s="194">
        <v>0</v>
      </c>
      <c r="F35" s="194">
        <v>0</v>
      </c>
      <c r="G35" s="194"/>
      <c r="H35" s="194"/>
      <c r="I35" s="194"/>
      <c r="J35" s="207"/>
      <c r="K35" s="207"/>
      <c r="L35" s="207"/>
      <c r="M35" s="207"/>
      <c r="N35" s="207"/>
      <c r="O35" s="175"/>
      <c r="P35" s="175"/>
      <c r="Q35" s="175"/>
      <c r="R35" s="175"/>
      <c r="S35" s="175"/>
      <c r="T35" s="175"/>
    </row>
    <row r="36" spans="1:20" ht="12" customHeight="1">
      <c r="A36" s="97"/>
      <c r="B36" s="191" t="s">
        <v>192</v>
      </c>
      <c r="C36" s="182"/>
      <c r="D36" s="182"/>
      <c r="E36" s="194"/>
      <c r="F36" s="194"/>
      <c r="G36" s="194"/>
      <c r="H36" s="194"/>
      <c r="I36" s="194"/>
      <c r="J36" s="207"/>
      <c r="K36" s="207"/>
      <c r="L36" s="207"/>
      <c r="M36" s="207"/>
      <c r="N36" s="207"/>
      <c r="O36" s="175"/>
      <c r="P36" s="175"/>
      <c r="Q36" s="175"/>
      <c r="R36" s="175"/>
      <c r="S36" s="175"/>
      <c r="T36" s="175"/>
    </row>
    <row r="37" spans="1:20" ht="12" customHeight="1">
      <c r="A37" s="97"/>
      <c r="B37" s="181" t="s">
        <v>193</v>
      </c>
      <c r="C37" s="182"/>
      <c r="D37" s="182"/>
      <c r="E37" s="182">
        <f>SUM(E32:E36)</f>
        <v>136684</v>
      </c>
      <c r="F37" s="182">
        <f>SUM(F32:F36)</f>
        <v>206591</v>
      </c>
      <c r="G37" s="182"/>
      <c r="H37" s="182"/>
      <c r="I37" s="182"/>
      <c r="J37" s="201"/>
      <c r="K37" s="201"/>
      <c r="L37" s="201"/>
      <c r="M37" s="201"/>
      <c r="N37" s="201"/>
      <c r="O37" s="175"/>
      <c r="P37" s="175"/>
      <c r="Q37" s="175"/>
      <c r="R37" s="175"/>
      <c r="S37" s="175"/>
      <c r="T37" s="175"/>
    </row>
    <row r="38" spans="1:20" ht="12" customHeight="1">
      <c r="A38" s="97"/>
      <c r="B38" s="191" t="s">
        <v>182</v>
      </c>
      <c r="C38" s="182">
        <v>550000</v>
      </c>
      <c r="D38" s="182">
        <v>10000</v>
      </c>
      <c r="E38" s="194">
        <v>9500</v>
      </c>
      <c r="F38" s="194">
        <v>9000</v>
      </c>
      <c r="G38" s="194"/>
      <c r="H38" s="194"/>
      <c r="I38" s="194"/>
      <c r="J38" s="207"/>
      <c r="K38" s="207"/>
      <c r="L38" s="207"/>
      <c r="M38" s="207"/>
      <c r="N38" s="207"/>
      <c r="O38" s="175"/>
      <c r="P38" s="175"/>
      <c r="Q38" s="175"/>
      <c r="R38" s="175"/>
      <c r="S38" s="175"/>
      <c r="T38" s="175"/>
    </row>
    <row r="39" spans="1:20" ht="12" customHeight="1">
      <c r="A39" s="97"/>
      <c r="B39" s="191" t="s">
        <v>181</v>
      </c>
      <c r="C39" s="182"/>
      <c r="D39" s="182">
        <v>94697</v>
      </c>
      <c r="E39" s="194">
        <v>0</v>
      </c>
      <c r="F39" s="194">
        <v>0</v>
      </c>
      <c r="G39" s="194"/>
      <c r="H39" s="194"/>
      <c r="I39" s="194"/>
      <c r="J39" s="207"/>
      <c r="K39" s="207"/>
      <c r="L39" s="207"/>
      <c r="M39" s="207"/>
      <c r="N39" s="207"/>
      <c r="O39" s="175"/>
      <c r="P39" s="175"/>
      <c r="Q39" s="175"/>
      <c r="R39" s="175"/>
      <c r="S39" s="175"/>
      <c r="T39" s="175"/>
    </row>
    <row r="40" spans="1:20" ht="12" customHeight="1">
      <c r="A40" s="97"/>
      <c r="B40" s="181" t="s">
        <v>194</v>
      </c>
      <c r="C40" s="182"/>
      <c r="D40" s="182"/>
      <c r="E40" s="182">
        <f>SUM(E38:E39)</f>
        <v>9500</v>
      </c>
      <c r="F40" s="182">
        <f>SUM(F38:F39)</f>
        <v>9000</v>
      </c>
      <c r="G40" s="182"/>
      <c r="H40" s="182"/>
      <c r="I40" s="182"/>
      <c r="J40" s="201"/>
      <c r="K40" s="201"/>
      <c r="L40" s="201"/>
      <c r="M40" s="201"/>
      <c r="N40" s="201"/>
      <c r="O40" s="175"/>
      <c r="P40" s="175"/>
      <c r="Q40" s="175"/>
      <c r="R40" s="175"/>
      <c r="S40" s="175"/>
      <c r="T40" s="175"/>
    </row>
    <row r="41" spans="1:20" ht="12" customHeight="1">
      <c r="A41" s="97"/>
      <c r="B41" s="191" t="s">
        <v>131</v>
      </c>
      <c r="C41" s="194" t="e">
        <f>C28-C29-C38</f>
        <v>#REF!</v>
      </c>
      <c r="D41" s="194" t="e">
        <f>D28-D29+D32+D33+D34+D35-D38-D39</f>
        <v>#REF!</v>
      </c>
      <c r="E41" s="199">
        <f>E28-E29+E32+E33+E34+E35+E36-E38-E39</f>
        <v>205590</v>
      </c>
      <c r="F41" s="199">
        <f>F28-F29+F32+F33+F34+F35+F36-F38-F39</f>
        <v>284176</v>
      </c>
      <c r="G41" s="199"/>
      <c r="H41" s="199"/>
      <c r="I41" s="199"/>
      <c r="J41" s="205"/>
      <c r="K41" s="205"/>
      <c r="L41" s="205"/>
      <c r="M41" s="205"/>
      <c r="N41" s="205"/>
      <c r="O41" s="175"/>
      <c r="P41" s="175"/>
      <c r="Q41" s="175"/>
      <c r="R41" s="175"/>
      <c r="S41" s="175"/>
      <c r="T41" s="175"/>
    </row>
    <row r="42" ht="12.75">
      <c r="A42" t="s">
        <v>141</v>
      </c>
    </row>
    <row r="43" ht="12.75">
      <c r="A43" t="s">
        <v>142</v>
      </c>
    </row>
    <row r="44" ht="12.75">
      <c r="A44" t="s">
        <v>144</v>
      </c>
    </row>
    <row r="45" ht="12.75">
      <c r="A45" t="s">
        <v>143</v>
      </c>
    </row>
    <row r="47" spans="2:16" ht="25.5" customHeight="1">
      <c r="B47" s="120" t="s">
        <v>167</v>
      </c>
      <c r="C47" s="98"/>
      <c r="D47" s="77">
        <v>2009</v>
      </c>
      <c r="E47" s="173">
        <v>2011</v>
      </c>
      <c r="F47" s="173">
        <v>2012</v>
      </c>
      <c r="G47" s="173">
        <v>2011</v>
      </c>
      <c r="H47" s="173">
        <v>2012</v>
      </c>
      <c r="I47" s="173">
        <v>2013</v>
      </c>
      <c r="J47" s="210"/>
      <c r="K47" s="210"/>
      <c r="L47" s="210"/>
      <c r="M47" s="210"/>
      <c r="N47" s="210"/>
      <c r="O47" s="114"/>
      <c r="P47" s="114"/>
    </row>
    <row r="48" spans="2:16" ht="12.75">
      <c r="B48" s="105" t="s">
        <v>161</v>
      </c>
      <c r="C48" s="98"/>
      <c r="D48" s="117" t="e">
        <f aca="true" t="shared" si="0" ref="D48:I48">SUM(D49:D51)</f>
        <v>#REF!</v>
      </c>
      <c r="E48" s="222">
        <f t="shared" si="0"/>
        <v>812887</v>
      </c>
      <c r="F48" s="222">
        <f t="shared" si="0"/>
        <v>890001</v>
      </c>
      <c r="G48" s="222">
        <f t="shared" si="0"/>
        <v>0</v>
      </c>
      <c r="H48" s="222">
        <f t="shared" si="0"/>
        <v>0</v>
      </c>
      <c r="I48" s="222">
        <f t="shared" si="0"/>
        <v>0</v>
      </c>
      <c r="J48" s="212"/>
      <c r="K48" s="212"/>
      <c r="L48" s="212"/>
      <c r="M48" s="212"/>
      <c r="N48" s="212"/>
      <c r="O48" s="114"/>
      <c r="P48" s="114"/>
    </row>
    <row r="49" spans="2:16" ht="12.75">
      <c r="B49" s="98" t="s">
        <v>162</v>
      </c>
      <c r="C49" s="98"/>
      <c r="D49" s="118">
        <f aca="true" t="shared" si="1" ref="D49:I49">D8</f>
        <v>762677</v>
      </c>
      <c r="E49" s="224">
        <f t="shared" si="1"/>
        <v>676203</v>
      </c>
      <c r="F49" s="224">
        <f t="shared" si="1"/>
        <v>683410</v>
      </c>
      <c r="G49" s="224">
        <f t="shared" si="1"/>
        <v>0</v>
      </c>
      <c r="H49" s="224">
        <f t="shared" si="1"/>
        <v>0</v>
      </c>
      <c r="I49" s="224">
        <f t="shared" si="1"/>
        <v>0</v>
      </c>
      <c r="J49" s="214"/>
      <c r="K49" s="214"/>
      <c r="L49" s="214"/>
      <c r="M49" s="214"/>
      <c r="N49" s="214"/>
      <c r="O49" s="114"/>
      <c r="P49" s="114"/>
    </row>
    <row r="50" spans="2:16" ht="12.75">
      <c r="B50" s="98" t="s">
        <v>159</v>
      </c>
      <c r="C50" s="98"/>
      <c r="D50" s="118" t="e">
        <f>#REF!</f>
        <v>#REF!</v>
      </c>
      <c r="E50" s="224">
        <f>J10</f>
        <v>0</v>
      </c>
      <c r="F50" s="224">
        <f>K10</f>
        <v>0</v>
      </c>
      <c r="G50" s="224">
        <f>L10</f>
        <v>0</v>
      </c>
      <c r="H50" s="224">
        <f>M10</f>
        <v>0</v>
      </c>
      <c r="I50" s="224">
        <f>N10</f>
        <v>0</v>
      </c>
      <c r="J50" s="214"/>
      <c r="K50" s="214"/>
      <c r="L50" s="214"/>
      <c r="M50" s="214"/>
      <c r="N50" s="214"/>
      <c r="O50" s="114"/>
      <c r="P50" s="114"/>
    </row>
    <row r="51" spans="2:16" ht="12.75">
      <c r="B51" s="98" t="s">
        <v>160</v>
      </c>
      <c r="C51" s="98"/>
      <c r="D51" s="118">
        <f>D32+D33+D34+D35</f>
        <v>235881</v>
      </c>
      <c r="E51" s="224">
        <f>E32+E33+E34+E35</f>
        <v>136684</v>
      </c>
      <c r="F51" s="224">
        <f>F32+F33+F34+F35</f>
        <v>206591</v>
      </c>
      <c r="G51" s="224">
        <f>G37</f>
        <v>0</v>
      </c>
      <c r="H51" s="224">
        <f>H37</f>
        <v>0</v>
      </c>
      <c r="I51" s="224">
        <f>I37</f>
        <v>0</v>
      </c>
      <c r="J51" s="214"/>
      <c r="K51" s="214"/>
      <c r="L51" s="214"/>
      <c r="M51" s="214"/>
      <c r="N51" s="214"/>
      <c r="O51" s="114"/>
      <c r="P51" s="114"/>
    </row>
    <row r="52" spans="2:16" ht="12.75">
      <c r="B52" s="105" t="s">
        <v>480</v>
      </c>
      <c r="C52" s="98"/>
      <c r="D52" s="118" t="e">
        <f>D48-#REF!</f>
        <v>#REF!</v>
      </c>
      <c r="E52" s="224" t="e">
        <f>E48-#REF!</f>
        <v>#REF!</v>
      </c>
      <c r="F52" s="224" t="e">
        <f>F48-#REF!</f>
        <v>#REF!</v>
      </c>
      <c r="G52" s="224">
        <f>G48</f>
        <v>0</v>
      </c>
      <c r="H52" s="224">
        <f>H48</f>
        <v>0</v>
      </c>
      <c r="I52" s="224">
        <f>I48</f>
        <v>0</v>
      </c>
      <c r="J52" s="218"/>
      <c r="K52" s="218"/>
      <c r="L52" s="218"/>
      <c r="M52" s="218"/>
      <c r="N52" s="218"/>
      <c r="O52" s="114"/>
      <c r="P52" s="114"/>
    </row>
    <row r="53" spans="5:16" ht="12.75">
      <c r="E53" s="167"/>
      <c r="F53" s="167"/>
      <c r="G53" s="167"/>
      <c r="H53" s="167"/>
      <c r="I53" s="234"/>
      <c r="J53" s="216"/>
      <c r="K53" s="216"/>
      <c r="L53" s="216"/>
      <c r="M53" s="216"/>
      <c r="N53" s="216"/>
      <c r="O53" s="114"/>
      <c r="P53" s="114"/>
    </row>
    <row r="54" spans="2:16" ht="12.75">
      <c r="B54" s="105" t="s">
        <v>163</v>
      </c>
      <c r="C54" s="98"/>
      <c r="D54" s="117" t="e">
        <f aca="true" t="shared" si="2" ref="D54:I54">D56+D57+D58</f>
        <v>#REF!</v>
      </c>
      <c r="E54" s="222" t="e">
        <f t="shared" si="2"/>
        <v>#REF!</v>
      </c>
      <c r="F54" s="222" t="e">
        <f t="shared" si="2"/>
        <v>#REF!</v>
      </c>
      <c r="G54" s="222">
        <f>SUM(G56+G57+G58)</f>
        <v>0</v>
      </c>
      <c r="H54" s="222">
        <f t="shared" si="2"/>
        <v>0</v>
      </c>
      <c r="I54" s="222">
        <f t="shared" si="2"/>
        <v>0</v>
      </c>
      <c r="J54" s="220"/>
      <c r="K54" s="220"/>
      <c r="L54" s="220"/>
      <c r="M54" s="220"/>
      <c r="N54" s="220"/>
      <c r="O54" s="114"/>
      <c r="P54" s="114"/>
    </row>
    <row r="55" spans="2:16" ht="12.75">
      <c r="B55" s="98" t="s">
        <v>164</v>
      </c>
      <c r="C55" s="98"/>
      <c r="D55" s="118" t="e">
        <f>D12-#REF!</f>
        <v>#REF!</v>
      </c>
      <c r="E55" s="224" t="e">
        <f>E12-#REF!</f>
        <v>#REF!</v>
      </c>
      <c r="F55" s="224" t="e">
        <f>F12-#REF!</f>
        <v>#REF!</v>
      </c>
      <c r="G55" s="224"/>
      <c r="H55" s="224"/>
      <c r="I55" s="224"/>
      <c r="J55" s="218"/>
      <c r="K55" s="218"/>
      <c r="L55" s="218"/>
      <c r="M55" s="218"/>
      <c r="N55" s="218"/>
      <c r="O55" s="114"/>
      <c r="P55" s="114"/>
    </row>
    <row r="56" spans="2:16" ht="12.75">
      <c r="B56" s="105" t="s">
        <v>166</v>
      </c>
      <c r="C56" s="98"/>
      <c r="D56" s="118" t="e">
        <f>D55+#REF!</f>
        <v>#REF!</v>
      </c>
      <c r="E56" s="224" t="e">
        <f>E55+#REF!</f>
        <v>#REF!</v>
      </c>
      <c r="F56" s="224" t="e">
        <f>F55+#REF!</f>
        <v>#REF!</v>
      </c>
      <c r="G56" s="224">
        <f>G55</f>
        <v>0</v>
      </c>
      <c r="H56" s="224">
        <f>H55</f>
        <v>0</v>
      </c>
      <c r="I56" s="224">
        <f>I55</f>
        <v>0</v>
      </c>
      <c r="J56" s="218"/>
      <c r="K56" s="218"/>
      <c r="L56" s="218"/>
      <c r="M56" s="218"/>
      <c r="N56" s="218"/>
      <c r="O56" s="114"/>
      <c r="P56" s="114"/>
    </row>
    <row r="57" spans="2:16" ht="12.75">
      <c r="B57" s="98" t="s">
        <v>42</v>
      </c>
      <c r="C57" s="98"/>
      <c r="D57" s="118" t="e">
        <f>#REF!</f>
        <v>#REF!</v>
      </c>
      <c r="E57" s="224">
        <f>J12</f>
        <v>0</v>
      </c>
      <c r="F57" s="224">
        <f>K12</f>
        <v>0</v>
      </c>
      <c r="G57" s="224">
        <f>L12</f>
        <v>0</v>
      </c>
      <c r="H57" s="224">
        <f>M12</f>
        <v>0</v>
      </c>
      <c r="I57" s="224">
        <f>N12</f>
        <v>0</v>
      </c>
      <c r="J57" s="218"/>
      <c r="K57" s="218"/>
      <c r="L57" s="218"/>
      <c r="M57" s="218"/>
      <c r="N57" s="218"/>
      <c r="O57" s="114"/>
      <c r="P57" s="114"/>
    </row>
    <row r="58" spans="2:16" ht="12.75">
      <c r="B58" s="98" t="s">
        <v>165</v>
      </c>
      <c r="C58" s="98"/>
      <c r="D58" s="118">
        <f aca="true" t="shared" si="3" ref="D58:I58">D38+D39</f>
        <v>104697</v>
      </c>
      <c r="E58" s="224">
        <f t="shared" si="3"/>
        <v>9500</v>
      </c>
      <c r="F58" s="224">
        <f t="shared" si="3"/>
        <v>9000</v>
      </c>
      <c r="G58" s="224">
        <f t="shared" si="3"/>
        <v>0</v>
      </c>
      <c r="H58" s="224">
        <f t="shared" si="3"/>
        <v>0</v>
      </c>
      <c r="I58" s="224">
        <f t="shared" si="3"/>
        <v>0</v>
      </c>
      <c r="J58" s="218"/>
      <c r="K58" s="218"/>
      <c r="L58" s="218"/>
      <c r="M58" s="218"/>
      <c r="N58" s="218"/>
      <c r="O58" s="114"/>
      <c r="P58" s="114"/>
    </row>
    <row r="59" spans="2:16" ht="12.75">
      <c r="B59" s="105" t="s">
        <v>481</v>
      </c>
      <c r="C59" s="98"/>
      <c r="D59" s="118" t="e">
        <f>D54-#REF!</f>
        <v>#REF!</v>
      </c>
      <c r="E59" s="224" t="e">
        <f>E54-#REF!</f>
        <v>#REF!</v>
      </c>
      <c r="F59" s="224" t="e">
        <f>F54-#REF!</f>
        <v>#REF!</v>
      </c>
      <c r="G59" s="224">
        <f>G54</f>
        <v>0</v>
      </c>
      <c r="H59" s="224">
        <f>H54</f>
        <v>0</v>
      </c>
      <c r="I59" s="224">
        <f>I54</f>
        <v>0</v>
      </c>
      <c r="J59" s="214"/>
      <c r="K59" s="214"/>
      <c r="L59" s="214"/>
      <c r="M59" s="214"/>
      <c r="N59" s="214"/>
      <c r="O59" s="114"/>
      <c r="P59" s="114"/>
    </row>
    <row r="60" ht="13.5" customHeight="1"/>
    <row r="61" ht="15.75">
      <c r="B61" s="121" t="s">
        <v>214</v>
      </c>
    </row>
    <row r="62" ht="15.75">
      <c r="B62" s="122"/>
    </row>
    <row r="63" spans="2:9" ht="15.75">
      <c r="B63" s="123" t="s">
        <v>208</v>
      </c>
      <c r="I63" t="s">
        <v>209</v>
      </c>
    </row>
    <row r="64" spans="2:9" ht="15.75">
      <c r="B64" s="123" t="s">
        <v>210</v>
      </c>
      <c r="I64" t="s">
        <v>209</v>
      </c>
    </row>
    <row r="65" spans="2:9" ht="15.75">
      <c r="B65" s="123"/>
      <c r="I65" t="s">
        <v>209</v>
      </c>
    </row>
    <row r="66" ht="12.75">
      <c r="B66" s="124"/>
    </row>
    <row r="67" spans="2:9" ht="15.75">
      <c r="B67" s="122" t="s">
        <v>211</v>
      </c>
      <c r="I67" t="s">
        <v>209</v>
      </c>
    </row>
    <row r="68" ht="12.75">
      <c r="B68" s="125"/>
    </row>
    <row r="69" ht="15.75">
      <c r="B69" s="122"/>
    </row>
    <row r="70" ht="15.75">
      <c r="B70" s="123"/>
    </row>
    <row r="71" ht="15.75">
      <c r="B71" s="122"/>
    </row>
  </sheetData>
  <sheetProtection/>
  <mergeCells count="3">
    <mergeCell ref="B6:B7"/>
    <mergeCell ref="E5:I5"/>
    <mergeCell ref="J5:N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7">
      <selection activeCell="I40" sqref="I40"/>
    </sheetView>
  </sheetViews>
  <sheetFormatPr defaultColWidth="9.140625" defaultRowHeight="12.75" outlineLevelRow="2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6" width="15.8515625" style="0" hidden="1" customWidth="1"/>
    <col min="7" max="8" width="10.8515625" style="0" hidden="1" customWidth="1"/>
    <col min="9" max="11" width="10.8515625" style="0" customWidth="1"/>
    <col min="12" max="12" width="8.7109375" style="0" hidden="1" customWidth="1"/>
    <col min="13" max="15" width="8.7109375" style="0" customWidth="1"/>
    <col min="16" max="16" width="11.421875" style="0" customWidth="1"/>
    <col min="17" max="17" width="13.00390625" style="0" customWidth="1"/>
  </cols>
  <sheetData>
    <row r="1" ht="18" customHeight="1">
      <c r="C1" s="76" t="s">
        <v>104</v>
      </c>
    </row>
    <row r="2" spans="1:17" ht="12.75">
      <c r="A2" s="315"/>
      <c r="B2" s="318" t="s">
        <v>105</v>
      </c>
      <c r="C2" s="319" t="s">
        <v>106</v>
      </c>
      <c r="D2" s="318" t="s">
        <v>108</v>
      </c>
      <c r="E2" s="315" t="s">
        <v>107</v>
      </c>
      <c r="F2" s="139"/>
      <c r="G2" s="140"/>
      <c r="H2" s="324" t="s">
        <v>197</v>
      </c>
      <c r="I2" s="320"/>
      <c r="J2" s="320"/>
      <c r="K2" s="325"/>
      <c r="L2" s="320" t="s">
        <v>42</v>
      </c>
      <c r="M2" s="320"/>
      <c r="N2" s="320"/>
      <c r="O2" s="321"/>
      <c r="P2" s="310"/>
      <c r="Q2" s="310"/>
    </row>
    <row r="3" spans="1:17" ht="24.75" customHeight="1">
      <c r="A3" s="315"/>
      <c r="B3" s="318"/>
      <c r="C3" s="319"/>
      <c r="D3" s="318"/>
      <c r="E3" s="315"/>
      <c r="F3" s="77" t="s">
        <v>111</v>
      </c>
      <c r="G3" s="77" t="s">
        <v>112</v>
      </c>
      <c r="H3" s="149" t="s">
        <v>196</v>
      </c>
      <c r="I3" s="77">
        <v>2014</v>
      </c>
      <c r="J3" s="77">
        <v>2015</v>
      </c>
      <c r="K3" s="155">
        <v>2016</v>
      </c>
      <c r="L3" s="151" t="s">
        <v>196</v>
      </c>
      <c r="M3" s="77">
        <v>2014</v>
      </c>
      <c r="N3" s="77">
        <v>2015</v>
      </c>
      <c r="O3" s="77">
        <v>2016</v>
      </c>
      <c r="P3" s="311"/>
      <c r="Q3" s="311"/>
    </row>
    <row r="4" spans="1:16" ht="13.5" customHeight="1">
      <c r="A4" s="78">
        <v>1</v>
      </c>
      <c r="B4" s="316" t="s">
        <v>109</v>
      </c>
      <c r="C4" s="317"/>
      <c r="D4" s="317"/>
      <c r="E4" s="317"/>
      <c r="F4" s="90">
        <f>SUM(F6:F17)</f>
        <v>812000</v>
      </c>
      <c r="G4" s="90">
        <f>SUM(G6:G21)</f>
        <v>27425</v>
      </c>
      <c r="H4" s="90">
        <f aca="true" t="shared" si="0" ref="H4:O4">SUM(H5:H21)</f>
        <v>27144</v>
      </c>
      <c r="I4" s="90">
        <f>SUM(I5:I24)</f>
        <v>39090</v>
      </c>
      <c r="J4" s="90">
        <f>SUM(J5:J24)</f>
        <v>36166</v>
      </c>
      <c r="K4" s="156">
        <f>SUM(K5:K24)</f>
        <v>36166</v>
      </c>
      <c r="L4" s="152">
        <f t="shared" si="0"/>
        <v>0</v>
      </c>
      <c r="M4" s="90">
        <f t="shared" si="0"/>
        <v>0</v>
      </c>
      <c r="N4" s="90">
        <f t="shared" si="0"/>
        <v>0</v>
      </c>
      <c r="O4" s="90">
        <f t="shared" si="0"/>
        <v>0</v>
      </c>
      <c r="P4" s="314"/>
    </row>
    <row r="5" spans="1:17" s="47" customFormat="1" ht="13.5" customHeight="1" outlineLevel="2">
      <c r="A5" s="79">
        <v>2</v>
      </c>
      <c r="B5" s="80">
        <v>41</v>
      </c>
      <c r="C5" s="81" t="s">
        <v>94</v>
      </c>
      <c r="D5" s="82" t="s">
        <v>312</v>
      </c>
      <c r="E5" s="83" t="s">
        <v>103</v>
      </c>
      <c r="F5" s="84">
        <v>780000</v>
      </c>
      <c r="G5" s="85">
        <v>25891</v>
      </c>
      <c r="H5" s="85">
        <v>2244</v>
      </c>
      <c r="I5" s="85">
        <v>18317</v>
      </c>
      <c r="J5" s="85">
        <v>19317</v>
      </c>
      <c r="K5" s="85">
        <v>19317</v>
      </c>
      <c r="L5" s="153"/>
      <c r="M5" s="85"/>
      <c r="N5" s="85"/>
      <c r="O5" s="85"/>
      <c r="P5" s="312"/>
      <c r="Q5" s="312"/>
    </row>
    <row r="6" spans="1:17" s="47" customFormat="1" ht="13.5" customHeight="1" outlineLevel="2">
      <c r="A6" s="78">
        <v>3</v>
      </c>
      <c r="B6" s="80">
        <v>41</v>
      </c>
      <c r="C6" s="81" t="s">
        <v>94</v>
      </c>
      <c r="D6" s="82">
        <v>621000</v>
      </c>
      <c r="E6" s="83" t="s">
        <v>313</v>
      </c>
      <c r="F6" s="84">
        <v>780000</v>
      </c>
      <c r="G6" s="85">
        <v>25891</v>
      </c>
      <c r="H6" s="85">
        <v>24000</v>
      </c>
      <c r="I6" s="85">
        <v>2481</v>
      </c>
      <c r="J6" s="85">
        <v>2131</v>
      </c>
      <c r="K6" s="85">
        <v>2131</v>
      </c>
      <c r="L6" s="153"/>
      <c r="M6" s="85"/>
      <c r="N6" s="85"/>
      <c r="O6" s="85"/>
      <c r="P6" s="312"/>
      <c r="Q6" s="312"/>
    </row>
    <row r="7" spans="1:17" s="47" customFormat="1" ht="13.5" customHeight="1" outlineLevel="2">
      <c r="A7" s="78">
        <v>4</v>
      </c>
      <c r="B7" s="80">
        <v>41</v>
      </c>
      <c r="C7" s="81" t="s">
        <v>94</v>
      </c>
      <c r="D7" s="89" t="s">
        <v>13</v>
      </c>
      <c r="E7" s="83" t="s">
        <v>30</v>
      </c>
      <c r="F7" s="84"/>
      <c r="G7" s="85"/>
      <c r="H7" s="85"/>
      <c r="I7" s="85">
        <v>320</v>
      </c>
      <c r="J7" s="85">
        <v>270</v>
      </c>
      <c r="K7" s="85">
        <v>270</v>
      </c>
      <c r="L7" s="153"/>
      <c r="M7" s="85"/>
      <c r="N7" s="85"/>
      <c r="O7" s="85"/>
      <c r="P7" s="312"/>
      <c r="Q7" s="312"/>
    </row>
    <row r="8" spans="1:17" s="47" customFormat="1" ht="13.5" customHeight="1" outlineLevel="2">
      <c r="A8" s="78">
        <v>5</v>
      </c>
      <c r="B8" s="80">
        <v>41</v>
      </c>
      <c r="C8" s="81" t="s">
        <v>94</v>
      </c>
      <c r="D8" s="89" t="s">
        <v>14</v>
      </c>
      <c r="E8" s="83" t="s">
        <v>31</v>
      </c>
      <c r="F8" s="84"/>
      <c r="G8" s="85"/>
      <c r="H8" s="85"/>
      <c r="I8" s="85">
        <v>3474</v>
      </c>
      <c r="J8" s="85">
        <v>2984</v>
      </c>
      <c r="K8" s="85">
        <v>2984</v>
      </c>
      <c r="L8" s="153"/>
      <c r="M8" s="85"/>
      <c r="N8" s="85"/>
      <c r="O8" s="85"/>
      <c r="P8" s="312"/>
      <c r="Q8" s="312"/>
    </row>
    <row r="9" spans="1:17" s="47" customFormat="1" ht="13.5" customHeight="1" outlineLevel="2">
      <c r="A9" s="78">
        <v>6</v>
      </c>
      <c r="B9" s="80">
        <v>41</v>
      </c>
      <c r="C9" s="81" t="s">
        <v>94</v>
      </c>
      <c r="D9" s="82">
        <v>625003</v>
      </c>
      <c r="E9" s="83" t="s">
        <v>28</v>
      </c>
      <c r="F9" s="84"/>
      <c r="G9" s="85"/>
      <c r="H9" s="85"/>
      <c r="I9" s="85">
        <v>198</v>
      </c>
      <c r="J9" s="85">
        <v>170</v>
      </c>
      <c r="K9" s="85">
        <v>170</v>
      </c>
      <c r="L9" s="153"/>
      <c r="M9" s="85"/>
      <c r="N9" s="85"/>
      <c r="O9" s="85"/>
      <c r="P9" s="312"/>
      <c r="Q9" s="312"/>
    </row>
    <row r="10" spans="1:17" s="47" customFormat="1" ht="13.5" customHeight="1" outlineLevel="2">
      <c r="A10" s="78">
        <v>7</v>
      </c>
      <c r="B10" s="80">
        <v>41</v>
      </c>
      <c r="C10" s="81" t="s">
        <v>94</v>
      </c>
      <c r="D10" s="82">
        <v>625004</v>
      </c>
      <c r="E10" s="83" t="s">
        <v>32</v>
      </c>
      <c r="F10" s="84"/>
      <c r="G10" s="85"/>
      <c r="H10" s="85"/>
      <c r="I10" s="85">
        <v>744</v>
      </c>
      <c r="J10" s="85">
        <v>639</v>
      </c>
      <c r="K10" s="85">
        <v>639</v>
      </c>
      <c r="L10" s="153"/>
      <c r="M10" s="85"/>
      <c r="N10" s="85"/>
      <c r="O10" s="85"/>
      <c r="P10" s="312"/>
      <c r="Q10" s="312"/>
    </row>
    <row r="11" spans="1:17" s="47" customFormat="1" ht="13.5" customHeight="1" outlineLevel="2">
      <c r="A11" s="78">
        <v>8</v>
      </c>
      <c r="B11" s="80">
        <v>41</v>
      </c>
      <c r="C11" s="81" t="s">
        <v>94</v>
      </c>
      <c r="D11" s="82">
        <v>625005</v>
      </c>
      <c r="E11" s="83" t="s">
        <v>15</v>
      </c>
      <c r="F11" s="84"/>
      <c r="G11" s="85"/>
      <c r="H11" s="85"/>
      <c r="I11" s="85">
        <v>228</v>
      </c>
      <c r="J11" s="85">
        <v>193</v>
      </c>
      <c r="K11" s="85">
        <v>193</v>
      </c>
      <c r="L11" s="153"/>
      <c r="M11" s="85"/>
      <c r="N11" s="85"/>
      <c r="O11" s="85"/>
      <c r="P11" s="312"/>
      <c r="Q11" s="312"/>
    </row>
    <row r="12" spans="1:17" s="47" customFormat="1" ht="13.5" customHeight="1" outlineLevel="2">
      <c r="A12" s="78">
        <v>9</v>
      </c>
      <c r="B12" s="80">
        <v>41</v>
      </c>
      <c r="C12" s="81" t="s">
        <v>94</v>
      </c>
      <c r="D12" s="82">
        <v>625007</v>
      </c>
      <c r="E12" s="83" t="s">
        <v>29</v>
      </c>
      <c r="F12" s="84"/>
      <c r="G12" s="85"/>
      <c r="H12" s="85"/>
      <c r="I12" s="85">
        <v>1178</v>
      </c>
      <c r="J12" s="85">
        <v>1012</v>
      </c>
      <c r="K12" s="85">
        <v>1012</v>
      </c>
      <c r="L12" s="153"/>
      <c r="M12" s="85"/>
      <c r="N12" s="85"/>
      <c r="O12" s="85"/>
      <c r="P12" s="312"/>
      <c r="Q12" s="312"/>
    </row>
    <row r="13" spans="1:17" s="47" customFormat="1" ht="13.5" customHeight="1" outlineLevel="2">
      <c r="A13" s="78">
        <v>10</v>
      </c>
      <c r="B13" s="80">
        <v>41</v>
      </c>
      <c r="C13" s="81" t="s">
        <v>94</v>
      </c>
      <c r="D13" s="82">
        <v>631001</v>
      </c>
      <c r="E13" s="83" t="s">
        <v>327</v>
      </c>
      <c r="F13" s="84"/>
      <c r="G13" s="85"/>
      <c r="H13" s="85"/>
      <c r="I13" s="85">
        <v>30</v>
      </c>
      <c r="J13" s="85">
        <v>30</v>
      </c>
      <c r="K13" s="85">
        <v>30</v>
      </c>
      <c r="L13" s="153"/>
      <c r="M13" s="85"/>
      <c r="N13" s="85"/>
      <c r="O13" s="85"/>
      <c r="P13" s="312"/>
      <c r="Q13" s="312"/>
    </row>
    <row r="14" spans="1:17" s="47" customFormat="1" ht="13.5" customHeight="1" outlineLevel="2">
      <c r="A14" s="78">
        <v>11</v>
      </c>
      <c r="B14" s="80">
        <v>41</v>
      </c>
      <c r="C14" s="81" t="s">
        <v>94</v>
      </c>
      <c r="D14" s="82">
        <v>632003</v>
      </c>
      <c r="E14" s="83" t="s">
        <v>314</v>
      </c>
      <c r="F14" s="84"/>
      <c r="G14" s="85"/>
      <c r="H14" s="85"/>
      <c r="I14" s="85">
        <v>800</v>
      </c>
      <c r="J14" s="85">
        <v>1000</v>
      </c>
      <c r="K14" s="85">
        <v>1000</v>
      </c>
      <c r="L14" s="153"/>
      <c r="M14" s="85"/>
      <c r="N14" s="85"/>
      <c r="O14" s="85"/>
      <c r="P14" s="312"/>
      <c r="Q14" s="312"/>
    </row>
    <row r="15" spans="1:17" s="47" customFormat="1" ht="13.5" customHeight="1" outlineLevel="2">
      <c r="A15" s="78">
        <v>12</v>
      </c>
      <c r="B15" s="80">
        <v>41</v>
      </c>
      <c r="C15" s="81" t="s">
        <v>94</v>
      </c>
      <c r="D15" s="82">
        <v>633006</v>
      </c>
      <c r="E15" s="83" t="s">
        <v>67</v>
      </c>
      <c r="F15" s="84"/>
      <c r="G15" s="85"/>
      <c r="H15" s="85"/>
      <c r="I15" s="85">
        <v>500</v>
      </c>
      <c r="J15" s="85">
        <v>1000</v>
      </c>
      <c r="K15" s="85">
        <v>1000</v>
      </c>
      <c r="L15" s="153"/>
      <c r="M15" s="85"/>
      <c r="N15" s="85"/>
      <c r="O15" s="85"/>
      <c r="P15" s="312"/>
      <c r="Q15" s="312"/>
    </row>
    <row r="16" spans="1:17" s="47" customFormat="1" ht="13.5" customHeight="1" outlineLevel="1">
      <c r="A16" s="79">
        <v>13</v>
      </c>
      <c r="B16" s="80">
        <v>41</v>
      </c>
      <c r="C16" s="81" t="s">
        <v>94</v>
      </c>
      <c r="D16" s="86">
        <v>633016</v>
      </c>
      <c r="E16" s="87" t="s">
        <v>61</v>
      </c>
      <c r="F16" s="84">
        <v>25000</v>
      </c>
      <c r="G16" s="84">
        <v>574</v>
      </c>
      <c r="H16" s="84">
        <v>800</v>
      </c>
      <c r="I16" s="84">
        <v>1500</v>
      </c>
      <c r="J16" s="84">
        <v>1500</v>
      </c>
      <c r="K16" s="84">
        <v>1500</v>
      </c>
      <c r="L16" s="154"/>
      <c r="M16" s="84"/>
      <c r="N16" s="84"/>
      <c r="O16" s="84"/>
      <c r="P16" s="312"/>
      <c r="Q16" s="312"/>
    </row>
    <row r="17" spans="1:17" s="47" customFormat="1" ht="13.5" customHeight="1" outlineLevel="1">
      <c r="A17" s="78">
        <v>14</v>
      </c>
      <c r="B17" s="80">
        <v>41</v>
      </c>
      <c r="C17" s="81" t="s">
        <v>94</v>
      </c>
      <c r="D17" s="86">
        <v>634001</v>
      </c>
      <c r="E17" s="87" t="s">
        <v>315</v>
      </c>
      <c r="F17" s="84">
        <v>7000</v>
      </c>
      <c r="G17" s="84">
        <v>280</v>
      </c>
      <c r="H17" s="84">
        <v>100</v>
      </c>
      <c r="I17" s="84">
        <v>1000</v>
      </c>
      <c r="J17" s="84">
        <v>1500</v>
      </c>
      <c r="K17" s="84">
        <v>1500</v>
      </c>
      <c r="L17" s="154"/>
      <c r="M17" s="84"/>
      <c r="N17" s="84"/>
      <c r="O17" s="84"/>
      <c r="P17" s="312"/>
      <c r="Q17" s="312"/>
    </row>
    <row r="18" spans="1:17" s="47" customFormat="1" ht="13.5" customHeight="1" outlineLevel="1">
      <c r="A18" s="78">
        <v>15</v>
      </c>
      <c r="B18" s="80">
        <v>41</v>
      </c>
      <c r="C18" s="81" t="s">
        <v>94</v>
      </c>
      <c r="D18" s="86">
        <v>634002</v>
      </c>
      <c r="E18" s="87" t="s">
        <v>316</v>
      </c>
      <c r="F18" s="84"/>
      <c r="G18" s="84"/>
      <c r="H18" s="84"/>
      <c r="I18" s="84">
        <v>300</v>
      </c>
      <c r="J18" s="84">
        <v>700</v>
      </c>
      <c r="K18" s="84">
        <v>700</v>
      </c>
      <c r="L18" s="154"/>
      <c r="M18" s="84"/>
      <c r="N18" s="84"/>
      <c r="O18" s="84"/>
      <c r="P18" s="312"/>
      <c r="Q18" s="312"/>
    </row>
    <row r="19" spans="1:17" s="47" customFormat="1" ht="13.5" customHeight="1" outlineLevel="1">
      <c r="A19" s="78">
        <v>16</v>
      </c>
      <c r="B19" s="80">
        <v>41</v>
      </c>
      <c r="C19" s="81" t="s">
        <v>94</v>
      </c>
      <c r="D19" s="86">
        <v>634003</v>
      </c>
      <c r="E19" s="87" t="s">
        <v>62</v>
      </c>
      <c r="F19" s="84"/>
      <c r="G19" s="84"/>
      <c r="H19" s="84"/>
      <c r="I19" s="84">
        <v>320</v>
      </c>
      <c r="J19" s="84">
        <v>320</v>
      </c>
      <c r="K19" s="84">
        <v>320</v>
      </c>
      <c r="L19" s="154"/>
      <c r="M19" s="84"/>
      <c r="N19" s="84"/>
      <c r="O19" s="84"/>
      <c r="P19" s="312"/>
      <c r="Q19" s="312"/>
    </row>
    <row r="20" spans="1:17" s="47" customFormat="1" ht="13.5" customHeight="1" outlineLevel="1">
      <c r="A20" s="78">
        <v>17</v>
      </c>
      <c r="B20" s="80">
        <v>41</v>
      </c>
      <c r="C20" s="81" t="s">
        <v>94</v>
      </c>
      <c r="D20" s="86" t="s">
        <v>317</v>
      </c>
      <c r="E20" s="87" t="s">
        <v>318</v>
      </c>
      <c r="F20" s="84"/>
      <c r="G20" s="84"/>
      <c r="H20" s="84"/>
      <c r="I20" s="84">
        <v>100</v>
      </c>
      <c r="J20" s="84">
        <v>200</v>
      </c>
      <c r="K20" s="84">
        <v>200</v>
      </c>
      <c r="L20" s="154"/>
      <c r="M20" s="84"/>
      <c r="N20" s="84"/>
      <c r="O20" s="84"/>
      <c r="P20" s="312"/>
      <c r="Q20" s="312"/>
    </row>
    <row r="21" spans="1:17" s="47" customFormat="1" ht="13.5" customHeight="1" outlineLevel="1">
      <c r="A21" s="79">
        <v>18</v>
      </c>
      <c r="B21" s="80">
        <v>41</v>
      </c>
      <c r="C21" s="81" t="s">
        <v>94</v>
      </c>
      <c r="D21" s="86">
        <v>637001</v>
      </c>
      <c r="E21" s="87" t="s">
        <v>174</v>
      </c>
      <c r="F21" s="84">
        <v>0</v>
      </c>
      <c r="G21" s="84">
        <v>680</v>
      </c>
      <c r="H21" s="84">
        <v>0</v>
      </c>
      <c r="I21" s="84">
        <v>500</v>
      </c>
      <c r="J21" s="84">
        <v>500</v>
      </c>
      <c r="K21" s="84">
        <v>500</v>
      </c>
      <c r="L21" s="154"/>
      <c r="M21" s="84"/>
      <c r="N21" s="84"/>
      <c r="O21" s="84"/>
      <c r="P21" s="312"/>
      <c r="Q21" s="312"/>
    </row>
    <row r="22" spans="1:17" s="47" customFormat="1" ht="13.5" customHeight="1" outlineLevel="1">
      <c r="A22" s="79">
        <v>19</v>
      </c>
      <c r="B22" s="80">
        <v>41</v>
      </c>
      <c r="C22" s="81" t="s">
        <v>94</v>
      </c>
      <c r="D22" s="86">
        <v>637014</v>
      </c>
      <c r="E22" s="87" t="s">
        <v>319</v>
      </c>
      <c r="F22" s="84"/>
      <c r="G22" s="84"/>
      <c r="H22" s="84"/>
      <c r="I22" s="84">
        <v>600</v>
      </c>
      <c r="J22" s="84">
        <v>700</v>
      </c>
      <c r="K22" s="84">
        <v>700</v>
      </c>
      <c r="L22" s="154"/>
      <c r="M22" s="84"/>
      <c r="N22" s="84"/>
      <c r="O22" s="84"/>
      <c r="P22" s="312"/>
      <c r="Q22" s="312"/>
    </row>
    <row r="23" spans="1:17" s="47" customFormat="1" ht="13.5" customHeight="1" outlineLevel="1">
      <c r="A23" s="79">
        <v>20</v>
      </c>
      <c r="B23" s="80">
        <v>41</v>
      </c>
      <c r="C23" s="81" t="s">
        <v>94</v>
      </c>
      <c r="D23" s="86">
        <v>637026</v>
      </c>
      <c r="E23" s="87" t="s">
        <v>320</v>
      </c>
      <c r="F23" s="84"/>
      <c r="G23" s="84"/>
      <c r="H23" s="84"/>
      <c r="I23" s="84">
        <v>2000</v>
      </c>
      <c r="J23" s="84">
        <v>2000</v>
      </c>
      <c r="K23" s="84">
        <v>2000</v>
      </c>
      <c r="L23" s="154"/>
      <c r="M23" s="84"/>
      <c r="N23" s="84"/>
      <c r="O23" s="84"/>
      <c r="P23" s="312"/>
      <c r="Q23" s="312"/>
    </row>
    <row r="24" spans="1:17" s="47" customFormat="1" ht="13.5" customHeight="1" outlineLevel="1">
      <c r="A24" s="79">
        <v>21</v>
      </c>
      <c r="B24" s="80">
        <v>41</v>
      </c>
      <c r="C24" s="81" t="s">
        <v>94</v>
      </c>
      <c r="D24" s="86">
        <v>642012</v>
      </c>
      <c r="E24" s="87" t="s">
        <v>345</v>
      </c>
      <c r="F24" s="84"/>
      <c r="G24" s="84"/>
      <c r="H24" s="84"/>
      <c r="I24" s="84">
        <v>4500</v>
      </c>
      <c r="J24" s="84"/>
      <c r="K24" s="158"/>
      <c r="L24" s="154"/>
      <c r="M24" s="84"/>
      <c r="N24" s="84"/>
      <c r="O24" s="84"/>
      <c r="P24" s="312"/>
      <c r="Q24" s="312"/>
    </row>
    <row r="25" spans="1:17" ht="13.5" customHeight="1">
      <c r="A25" s="78">
        <v>22</v>
      </c>
      <c r="B25" s="316" t="s">
        <v>321</v>
      </c>
      <c r="C25" s="317"/>
      <c r="D25" s="317"/>
      <c r="E25" s="317"/>
      <c r="F25" s="90">
        <f aca="true" t="shared" si="1" ref="F25:O25">SUM(F26:F26)</f>
        <v>50000</v>
      </c>
      <c r="G25" s="90">
        <f t="shared" si="1"/>
        <v>1755</v>
      </c>
      <c r="H25" s="90">
        <f t="shared" si="1"/>
        <v>0</v>
      </c>
      <c r="I25" s="90">
        <f t="shared" si="1"/>
        <v>2350</v>
      </c>
      <c r="J25" s="90">
        <f t="shared" si="1"/>
        <v>2350</v>
      </c>
      <c r="K25" s="156">
        <f t="shared" si="1"/>
        <v>2350</v>
      </c>
      <c r="L25" s="152">
        <f t="shared" si="1"/>
        <v>0</v>
      </c>
      <c r="M25" s="90">
        <f t="shared" si="1"/>
        <v>0</v>
      </c>
      <c r="N25" s="90">
        <f t="shared" si="1"/>
        <v>0</v>
      </c>
      <c r="O25" s="90">
        <f t="shared" si="1"/>
        <v>0</v>
      </c>
      <c r="P25" s="313"/>
      <c r="Q25" s="313"/>
    </row>
    <row r="26" spans="1:17" s="47" customFormat="1" ht="13.5" customHeight="1" outlineLevel="1">
      <c r="A26" s="79">
        <v>23</v>
      </c>
      <c r="B26" s="80">
        <v>41</v>
      </c>
      <c r="C26" s="81" t="s">
        <v>94</v>
      </c>
      <c r="D26" s="82">
        <v>642001</v>
      </c>
      <c r="E26" s="83" t="s">
        <v>65</v>
      </c>
      <c r="F26" s="84">
        <v>50000</v>
      </c>
      <c r="G26" s="84">
        <v>1755</v>
      </c>
      <c r="H26" s="84">
        <v>0</v>
      </c>
      <c r="I26" s="84">
        <v>2350</v>
      </c>
      <c r="J26" s="84">
        <v>2350</v>
      </c>
      <c r="K26" s="158">
        <v>2350</v>
      </c>
      <c r="L26" s="154"/>
      <c r="M26" s="84"/>
      <c r="N26" s="84"/>
      <c r="O26" s="84"/>
      <c r="P26" s="312"/>
      <c r="Q26" s="312"/>
    </row>
    <row r="27" spans="1:17" ht="13.5" customHeight="1">
      <c r="A27" s="78">
        <v>24</v>
      </c>
      <c r="B27" s="316" t="s">
        <v>110</v>
      </c>
      <c r="C27" s="317"/>
      <c r="D27" s="317"/>
      <c r="E27" s="317"/>
      <c r="F27" s="90">
        <f aca="true" t="shared" si="2" ref="F27:O27">SUM(F28:F39)</f>
        <v>60000</v>
      </c>
      <c r="G27" s="90">
        <f t="shared" si="2"/>
        <v>1732</v>
      </c>
      <c r="H27" s="90">
        <f t="shared" si="2"/>
        <v>1914</v>
      </c>
      <c r="I27" s="90">
        <f t="shared" si="2"/>
        <v>4758</v>
      </c>
      <c r="J27" s="90">
        <f t="shared" si="2"/>
        <v>4422</v>
      </c>
      <c r="K27" s="156">
        <f t="shared" si="2"/>
        <v>4422</v>
      </c>
      <c r="L27" s="152">
        <f t="shared" si="2"/>
        <v>0</v>
      </c>
      <c r="M27" s="90">
        <f t="shared" si="2"/>
        <v>0</v>
      </c>
      <c r="N27" s="90">
        <f t="shared" si="2"/>
        <v>0</v>
      </c>
      <c r="O27" s="90">
        <f t="shared" si="2"/>
        <v>0</v>
      </c>
      <c r="P27" s="313"/>
      <c r="Q27" s="313"/>
    </row>
    <row r="28" spans="1:17" s="47" customFormat="1" ht="13.5" customHeight="1" outlineLevel="1">
      <c r="A28" s="79">
        <v>25</v>
      </c>
      <c r="B28" s="80">
        <v>41</v>
      </c>
      <c r="C28" s="81" t="s">
        <v>94</v>
      </c>
      <c r="D28" s="82">
        <v>611000</v>
      </c>
      <c r="E28" s="83" t="s">
        <v>22</v>
      </c>
      <c r="F28" s="84">
        <v>40000</v>
      </c>
      <c r="G28" s="84">
        <v>1235</v>
      </c>
      <c r="H28" s="84">
        <v>1250</v>
      </c>
      <c r="I28" s="84">
        <v>2484</v>
      </c>
      <c r="J28" s="84">
        <v>2608</v>
      </c>
      <c r="K28" s="84">
        <v>2608</v>
      </c>
      <c r="L28" s="154"/>
      <c r="M28" s="84"/>
      <c r="N28" s="84"/>
      <c r="O28" s="84"/>
      <c r="P28" s="312"/>
      <c r="Q28" s="312"/>
    </row>
    <row r="29" spans="1:17" s="47" customFormat="1" ht="13.5" customHeight="1" outlineLevel="1">
      <c r="A29" s="78">
        <v>26</v>
      </c>
      <c r="B29" s="80">
        <v>41</v>
      </c>
      <c r="C29" s="81" t="s">
        <v>94</v>
      </c>
      <c r="D29" s="82">
        <v>614000</v>
      </c>
      <c r="E29" s="83" t="s">
        <v>27</v>
      </c>
      <c r="F29" s="84">
        <v>4000</v>
      </c>
      <c r="G29" s="84">
        <v>0</v>
      </c>
      <c r="H29" s="84">
        <v>133</v>
      </c>
      <c r="I29" s="84">
        <v>496</v>
      </c>
      <c r="J29" s="84">
        <v>100</v>
      </c>
      <c r="K29" s="84">
        <v>100</v>
      </c>
      <c r="L29" s="154"/>
      <c r="M29" s="84"/>
      <c r="N29" s="84"/>
      <c r="O29" s="84"/>
      <c r="P29" s="312"/>
      <c r="Q29" s="312"/>
    </row>
    <row r="30" spans="1:17" s="47" customFormat="1" ht="13.5" customHeight="1" outlineLevel="1">
      <c r="A30" s="79">
        <v>27</v>
      </c>
      <c r="B30" s="80">
        <v>41</v>
      </c>
      <c r="C30" s="81" t="s">
        <v>94</v>
      </c>
      <c r="D30" s="82">
        <v>623000</v>
      </c>
      <c r="E30" s="83" t="s">
        <v>468</v>
      </c>
      <c r="F30" s="84">
        <v>3000</v>
      </c>
      <c r="G30" s="84">
        <v>124</v>
      </c>
      <c r="H30" s="84">
        <v>125</v>
      </c>
      <c r="I30" s="84">
        <v>298</v>
      </c>
      <c r="J30" s="84">
        <v>270</v>
      </c>
      <c r="K30" s="84">
        <v>270</v>
      </c>
      <c r="L30" s="154"/>
      <c r="M30" s="84"/>
      <c r="N30" s="84"/>
      <c r="O30" s="84"/>
      <c r="P30" s="312"/>
      <c r="Q30" s="312"/>
    </row>
    <row r="31" spans="1:17" s="47" customFormat="1" ht="13.5" customHeight="1" outlineLevel="1">
      <c r="A31" s="78">
        <v>28</v>
      </c>
      <c r="B31" s="80">
        <v>41</v>
      </c>
      <c r="C31" s="81" t="s">
        <v>94</v>
      </c>
      <c r="D31" s="89" t="s">
        <v>13</v>
      </c>
      <c r="E31" s="83" t="s">
        <v>30</v>
      </c>
      <c r="F31" s="84">
        <v>1000</v>
      </c>
      <c r="G31" s="84">
        <v>17</v>
      </c>
      <c r="H31" s="84">
        <v>19</v>
      </c>
      <c r="I31" s="84">
        <v>42</v>
      </c>
      <c r="J31" s="84">
        <v>38</v>
      </c>
      <c r="K31" s="84">
        <v>38</v>
      </c>
      <c r="L31" s="154"/>
      <c r="M31" s="84"/>
      <c r="N31" s="84"/>
      <c r="O31" s="84"/>
      <c r="P31" s="312"/>
      <c r="Q31" s="312"/>
    </row>
    <row r="32" spans="1:17" s="47" customFormat="1" ht="13.5" customHeight="1" outlineLevel="1">
      <c r="A32" s="79">
        <v>29</v>
      </c>
      <c r="B32" s="80">
        <v>41</v>
      </c>
      <c r="C32" s="81" t="s">
        <v>94</v>
      </c>
      <c r="D32" s="89" t="s">
        <v>14</v>
      </c>
      <c r="E32" s="83" t="s">
        <v>31</v>
      </c>
      <c r="F32" s="84">
        <v>6000</v>
      </c>
      <c r="G32" s="84">
        <v>172</v>
      </c>
      <c r="H32" s="84">
        <v>190</v>
      </c>
      <c r="I32" s="84">
        <v>417</v>
      </c>
      <c r="J32" s="84">
        <v>379</v>
      </c>
      <c r="K32" s="84">
        <v>379</v>
      </c>
      <c r="L32" s="154"/>
      <c r="M32" s="84"/>
      <c r="N32" s="84"/>
      <c r="O32" s="84"/>
      <c r="P32" s="312"/>
      <c r="Q32" s="312"/>
    </row>
    <row r="33" spans="1:17" s="47" customFormat="1" ht="13.5" customHeight="1" outlineLevel="1">
      <c r="A33" s="78">
        <v>30</v>
      </c>
      <c r="B33" s="80">
        <v>41</v>
      </c>
      <c r="C33" s="81" t="s">
        <v>94</v>
      </c>
      <c r="D33" s="82">
        <v>625003</v>
      </c>
      <c r="E33" s="83" t="s">
        <v>28</v>
      </c>
      <c r="F33" s="84">
        <v>1000</v>
      </c>
      <c r="G33" s="84">
        <v>15</v>
      </c>
      <c r="H33" s="84">
        <v>17</v>
      </c>
      <c r="I33" s="84">
        <v>24</v>
      </c>
      <c r="J33" s="84">
        <v>22</v>
      </c>
      <c r="K33" s="84">
        <v>22</v>
      </c>
      <c r="L33" s="154"/>
      <c r="M33" s="84"/>
      <c r="N33" s="84"/>
      <c r="O33" s="84"/>
      <c r="P33" s="312"/>
      <c r="Q33" s="312"/>
    </row>
    <row r="34" spans="1:17" s="47" customFormat="1" ht="13.5" customHeight="1" outlineLevel="1">
      <c r="A34" s="79">
        <v>31</v>
      </c>
      <c r="B34" s="80">
        <v>41</v>
      </c>
      <c r="C34" s="81" t="s">
        <v>94</v>
      </c>
      <c r="D34" s="82">
        <v>625007</v>
      </c>
      <c r="E34" s="83" t="s">
        <v>29</v>
      </c>
      <c r="F34" s="84">
        <v>2000</v>
      </c>
      <c r="G34" s="84">
        <v>53</v>
      </c>
      <c r="H34" s="84">
        <v>60</v>
      </c>
      <c r="I34" s="84">
        <v>141</v>
      </c>
      <c r="J34" s="84">
        <v>128</v>
      </c>
      <c r="K34" s="84">
        <v>128</v>
      </c>
      <c r="L34" s="154"/>
      <c r="M34" s="84"/>
      <c r="N34" s="84"/>
      <c r="O34" s="84"/>
      <c r="P34" s="312"/>
      <c r="Q34" s="312"/>
    </row>
    <row r="35" spans="1:17" s="47" customFormat="1" ht="13.5" customHeight="1" outlineLevel="1">
      <c r="A35" s="79">
        <v>32</v>
      </c>
      <c r="B35" s="80">
        <v>41</v>
      </c>
      <c r="C35" s="81" t="s">
        <v>94</v>
      </c>
      <c r="D35" s="82">
        <v>631001</v>
      </c>
      <c r="E35" s="83" t="s">
        <v>327</v>
      </c>
      <c r="F35" s="84"/>
      <c r="G35" s="84"/>
      <c r="H35" s="84"/>
      <c r="I35" s="84">
        <v>50</v>
      </c>
      <c r="J35" s="84">
        <v>50</v>
      </c>
      <c r="K35" s="303">
        <v>50</v>
      </c>
      <c r="L35" s="154"/>
      <c r="M35" s="84"/>
      <c r="N35" s="84"/>
      <c r="O35" s="84"/>
      <c r="P35" s="312"/>
      <c r="Q35" s="312"/>
    </row>
    <row r="36" spans="1:17" s="47" customFormat="1" ht="13.5" customHeight="1" outlineLevel="1">
      <c r="A36" s="78">
        <v>33</v>
      </c>
      <c r="B36" s="80">
        <v>41</v>
      </c>
      <c r="C36" s="81" t="s">
        <v>94</v>
      </c>
      <c r="D36" s="82">
        <v>637001</v>
      </c>
      <c r="E36" s="83" t="s">
        <v>36</v>
      </c>
      <c r="F36" s="84">
        <v>2000</v>
      </c>
      <c r="G36" s="84">
        <v>100</v>
      </c>
      <c r="H36" s="84">
        <v>100</v>
      </c>
      <c r="I36" s="84">
        <v>180</v>
      </c>
      <c r="J36" s="84">
        <v>100</v>
      </c>
      <c r="K36" s="158">
        <v>100</v>
      </c>
      <c r="L36" s="154"/>
      <c r="M36" s="84"/>
      <c r="N36" s="84"/>
      <c r="O36" s="84"/>
      <c r="P36" s="312"/>
      <c r="Q36" s="312"/>
    </row>
    <row r="37" spans="1:17" s="47" customFormat="1" ht="13.5" customHeight="1" outlineLevel="1">
      <c r="A37" s="78">
        <v>34</v>
      </c>
      <c r="B37" s="80">
        <v>41</v>
      </c>
      <c r="C37" s="81" t="s">
        <v>94</v>
      </c>
      <c r="D37" s="82">
        <v>637005</v>
      </c>
      <c r="E37" s="83" t="s">
        <v>89</v>
      </c>
      <c r="F37" s="84"/>
      <c r="G37" s="84"/>
      <c r="H37" s="84"/>
      <c r="I37" s="84">
        <v>600</v>
      </c>
      <c r="J37" s="84">
        <v>700</v>
      </c>
      <c r="K37" s="158">
        <v>700</v>
      </c>
      <c r="L37" s="154"/>
      <c r="M37" s="84"/>
      <c r="N37" s="84"/>
      <c r="O37" s="84"/>
      <c r="P37" s="312"/>
      <c r="Q37" s="312"/>
    </row>
    <row r="38" spans="1:17" s="47" customFormat="1" ht="13.5" customHeight="1" outlineLevel="1">
      <c r="A38" s="79">
        <v>35</v>
      </c>
      <c r="B38" s="80">
        <v>41</v>
      </c>
      <c r="C38" s="81" t="s">
        <v>94</v>
      </c>
      <c r="D38" s="82">
        <v>637016</v>
      </c>
      <c r="E38" s="83" t="s">
        <v>66</v>
      </c>
      <c r="F38" s="84">
        <v>1000</v>
      </c>
      <c r="G38" s="84">
        <v>16</v>
      </c>
      <c r="H38" s="84">
        <v>20</v>
      </c>
      <c r="I38" s="84">
        <v>26</v>
      </c>
      <c r="J38" s="84">
        <v>27</v>
      </c>
      <c r="K38" s="158">
        <v>27</v>
      </c>
      <c r="L38" s="154"/>
      <c r="M38" s="84"/>
      <c r="N38" s="84"/>
      <c r="O38" s="84"/>
      <c r="P38" s="312"/>
      <c r="Q38" s="312"/>
    </row>
    <row r="39" spans="1:15" s="47" customFormat="1" ht="13.5" customHeight="1" hidden="1" outlineLevel="1">
      <c r="A39" s="78">
        <v>23</v>
      </c>
      <c r="B39" s="80"/>
      <c r="C39" s="81"/>
      <c r="D39" s="82">
        <v>642015</v>
      </c>
      <c r="E39" s="83" t="s">
        <v>74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158">
        <v>0</v>
      </c>
      <c r="L39" s="154"/>
      <c r="M39" s="84"/>
      <c r="N39" s="84"/>
      <c r="O39" s="84"/>
    </row>
    <row r="40" spans="2:15" ht="14.25" collapsed="1">
      <c r="B40" s="323" t="s">
        <v>113</v>
      </c>
      <c r="C40" s="323"/>
      <c r="D40" s="323"/>
      <c r="F40" s="91" t="e">
        <f>F4+F25+F27+#REF!+#REF!+#REF!</f>
        <v>#REF!</v>
      </c>
      <c r="G40" s="91" t="e">
        <f>G4+G25+G27+#REF!+#REF!+#REF!</f>
        <v>#REF!</v>
      </c>
      <c r="H40" s="91" t="e">
        <f>H4+H25+H27+#REF!+#REF!+#REF!</f>
        <v>#REF!</v>
      </c>
      <c r="I40" s="91">
        <f>I4+I25+I27</f>
        <v>46198</v>
      </c>
      <c r="J40" s="91">
        <f>J4+J25+J27</f>
        <v>42938</v>
      </c>
      <c r="K40" s="91">
        <f>K4+K25+K27</f>
        <v>42938</v>
      </c>
      <c r="L40" s="91" t="e">
        <f>L4+L25+L27+#REF!+#REF!+#REF!</f>
        <v>#REF!</v>
      </c>
      <c r="M40" s="91">
        <f>M4+M25+M27</f>
        <v>0</v>
      </c>
      <c r="N40" s="91">
        <f>N4+N25+N27</f>
        <v>0</v>
      </c>
      <c r="O40" s="91">
        <f>O4+O25+O27</f>
        <v>0</v>
      </c>
    </row>
    <row r="43" spans="4:11" ht="25.5">
      <c r="D43" s="315"/>
      <c r="E43" s="315"/>
      <c r="F43" s="98"/>
      <c r="G43" s="98"/>
      <c r="H43" s="149" t="s">
        <v>196</v>
      </c>
      <c r="I43" s="77">
        <v>2014</v>
      </c>
      <c r="J43" s="77">
        <v>2015</v>
      </c>
      <c r="K43" s="77">
        <v>2016</v>
      </c>
    </row>
    <row r="44" spans="4:11" ht="24.75" customHeight="1">
      <c r="D44" s="322" t="s">
        <v>198</v>
      </c>
      <c r="E44" s="322"/>
      <c r="F44" s="322"/>
      <c r="G44" s="159">
        <f>G42+I42</f>
        <v>0</v>
      </c>
      <c r="H44" s="160" t="e">
        <f>H40+L40</f>
        <v>#REF!</v>
      </c>
      <c r="I44" s="160">
        <f>I40+M40</f>
        <v>46198</v>
      </c>
      <c r="J44" s="160">
        <f>J40+N40</f>
        <v>42938</v>
      </c>
      <c r="K44" s="160">
        <f>K40+O40</f>
        <v>42938</v>
      </c>
    </row>
  </sheetData>
  <sheetProtection/>
  <mergeCells count="13">
    <mergeCell ref="D44:F44"/>
    <mergeCell ref="D43:E43"/>
    <mergeCell ref="E2:E3"/>
    <mergeCell ref="D2:D3"/>
    <mergeCell ref="B40:D40"/>
    <mergeCell ref="B27:E27"/>
    <mergeCell ref="A2:A3"/>
    <mergeCell ref="B4:E4"/>
    <mergeCell ref="B25:E25"/>
    <mergeCell ref="B2:B3"/>
    <mergeCell ref="C2:C3"/>
    <mergeCell ref="L2:O2"/>
    <mergeCell ref="H2:K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9"/>
  <sheetViews>
    <sheetView zoomScalePageLayoutView="0" workbookViewId="0" topLeftCell="A13">
      <selection activeCell="I52" sqref="I52"/>
    </sheetView>
  </sheetViews>
  <sheetFormatPr defaultColWidth="9.140625" defaultRowHeight="12.75" outlineLevelRow="1"/>
  <cols>
    <col min="1" max="1" width="3.57421875" style="97" customWidth="1"/>
    <col min="2" max="2" width="5.421875" style="0" customWidth="1"/>
    <col min="3" max="3" width="10.57421875" style="0" customWidth="1"/>
    <col min="4" max="4" width="12.00390625" style="0" customWidth="1"/>
    <col min="5" max="5" width="29.421875" style="0" customWidth="1"/>
    <col min="6" max="6" width="11.421875" style="0" hidden="1" customWidth="1"/>
    <col min="7" max="8" width="10.57421875" style="0" hidden="1" customWidth="1"/>
    <col min="9" max="9" width="9.28125" style="0" customWidth="1"/>
    <col min="11" max="11" width="9.28125" style="0" customWidth="1"/>
    <col min="12" max="12" width="7.7109375" style="0" hidden="1" customWidth="1"/>
    <col min="13" max="15" width="7.7109375" style="0" customWidth="1"/>
  </cols>
  <sheetData>
    <row r="2" ht="15.75" customHeight="1">
      <c r="C2" s="76" t="s">
        <v>322</v>
      </c>
    </row>
    <row r="3" spans="1:15" ht="12" customHeight="1">
      <c r="A3" s="315"/>
      <c r="B3" s="318" t="s">
        <v>105</v>
      </c>
      <c r="C3" s="319" t="s">
        <v>106</v>
      </c>
      <c r="D3" s="318" t="s">
        <v>108</v>
      </c>
      <c r="E3" s="315" t="s">
        <v>107</v>
      </c>
      <c r="F3" s="324" t="s">
        <v>41</v>
      </c>
      <c r="G3" s="320"/>
      <c r="H3" s="320"/>
      <c r="I3" s="320"/>
      <c r="J3" s="320"/>
      <c r="K3" s="325"/>
      <c r="L3" s="326" t="s">
        <v>199</v>
      </c>
      <c r="M3" s="320"/>
      <c r="N3" s="320"/>
      <c r="O3" s="321"/>
    </row>
    <row r="4" spans="1:15" ht="27" customHeight="1">
      <c r="A4" s="315"/>
      <c r="B4" s="318"/>
      <c r="C4" s="319"/>
      <c r="D4" s="318"/>
      <c r="E4" s="315"/>
      <c r="F4" s="77" t="s">
        <v>111</v>
      </c>
      <c r="G4" s="77" t="s">
        <v>112</v>
      </c>
      <c r="H4" s="149" t="s">
        <v>196</v>
      </c>
      <c r="I4" s="77">
        <v>2014</v>
      </c>
      <c r="J4" s="77">
        <v>2015</v>
      </c>
      <c r="K4" s="155">
        <v>2016</v>
      </c>
      <c r="L4" s="164" t="s">
        <v>196</v>
      </c>
      <c r="M4" s="77">
        <v>2014</v>
      </c>
      <c r="N4" s="77">
        <v>2015</v>
      </c>
      <c r="O4" s="77">
        <v>2016</v>
      </c>
    </row>
    <row r="5" spans="1:15" ht="13.5" customHeight="1">
      <c r="A5" s="78"/>
      <c r="B5" s="327" t="s">
        <v>323</v>
      </c>
      <c r="C5" s="327"/>
      <c r="D5" s="327"/>
      <c r="E5" s="327"/>
      <c r="F5" s="90">
        <f aca="true" t="shared" si="0" ref="F5:O5">SUM(F6:F52)</f>
        <v>463000</v>
      </c>
      <c r="G5" s="90">
        <f t="shared" si="0"/>
        <v>11225</v>
      </c>
      <c r="H5" s="90">
        <f t="shared" si="0"/>
        <v>8175</v>
      </c>
      <c r="I5" s="90">
        <f t="shared" si="0"/>
        <v>52051</v>
      </c>
      <c r="J5" s="90">
        <f t="shared" si="0"/>
        <v>54723</v>
      </c>
      <c r="K5" s="156">
        <f t="shared" si="0"/>
        <v>54723</v>
      </c>
      <c r="L5" s="152">
        <f t="shared" si="0"/>
        <v>0</v>
      </c>
      <c r="M5" s="90">
        <f t="shared" si="0"/>
        <v>0</v>
      </c>
      <c r="N5" s="90">
        <f t="shared" si="0"/>
        <v>0</v>
      </c>
      <c r="O5" s="90">
        <f t="shared" si="0"/>
        <v>0</v>
      </c>
    </row>
    <row r="6" spans="1:15" s="47" customFormat="1" ht="13.5" customHeight="1" outlineLevel="1">
      <c r="A6" s="80">
        <v>1</v>
      </c>
      <c r="B6" s="80">
        <v>41</v>
      </c>
      <c r="C6" s="81" t="s">
        <v>94</v>
      </c>
      <c r="D6" s="86">
        <v>611000</v>
      </c>
      <c r="E6" s="87" t="s">
        <v>324</v>
      </c>
      <c r="F6" s="84">
        <v>35000</v>
      </c>
      <c r="G6" s="84">
        <v>1325</v>
      </c>
      <c r="H6" s="84">
        <v>1325</v>
      </c>
      <c r="I6" s="84">
        <v>15651</v>
      </c>
      <c r="J6" s="84">
        <v>15651</v>
      </c>
      <c r="K6" s="84">
        <v>15651</v>
      </c>
      <c r="L6" s="154"/>
      <c r="M6" s="84"/>
      <c r="N6" s="84"/>
      <c r="O6" s="84"/>
    </row>
    <row r="7" spans="1:15" s="47" customFormat="1" ht="13.5" customHeight="1" outlineLevel="1">
      <c r="A7" s="80">
        <v>2</v>
      </c>
      <c r="B7" s="80">
        <v>41</v>
      </c>
      <c r="C7" s="81" t="s">
        <v>94</v>
      </c>
      <c r="D7" s="86">
        <v>612001</v>
      </c>
      <c r="E7" s="87" t="s">
        <v>325</v>
      </c>
      <c r="F7" s="84"/>
      <c r="G7" s="84"/>
      <c r="H7" s="84"/>
      <c r="I7" s="84">
        <v>2809</v>
      </c>
      <c r="J7" s="84">
        <v>2809</v>
      </c>
      <c r="K7" s="84">
        <v>2809</v>
      </c>
      <c r="L7" s="154"/>
      <c r="M7" s="84"/>
      <c r="N7" s="84"/>
      <c r="O7" s="84"/>
    </row>
    <row r="8" spans="1:15" s="47" customFormat="1" ht="13.5" customHeight="1" outlineLevel="1">
      <c r="A8" s="80">
        <v>3</v>
      </c>
      <c r="B8" s="80">
        <v>41</v>
      </c>
      <c r="C8" s="81" t="s">
        <v>94</v>
      </c>
      <c r="D8" s="86">
        <v>614000</v>
      </c>
      <c r="E8" s="87" t="s">
        <v>26</v>
      </c>
      <c r="F8" s="84"/>
      <c r="G8" s="84"/>
      <c r="H8" s="84"/>
      <c r="I8" s="84">
        <v>1860</v>
      </c>
      <c r="J8" s="84">
        <v>1860</v>
      </c>
      <c r="K8" s="84">
        <v>1860</v>
      </c>
      <c r="L8" s="154"/>
      <c r="M8" s="84"/>
      <c r="N8" s="84"/>
      <c r="O8" s="84"/>
    </row>
    <row r="9" spans="1:15" s="47" customFormat="1" ht="13.5" customHeight="1" outlineLevel="1">
      <c r="A9" s="80">
        <v>4</v>
      </c>
      <c r="B9" s="80">
        <v>41</v>
      </c>
      <c r="C9" s="81" t="s">
        <v>94</v>
      </c>
      <c r="D9" s="86">
        <v>621000</v>
      </c>
      <c r="E9" s="87" t="s">
        <v>326</v>
      </c>
      <c r="F9" s="84"/>
      <c r="G9" s="84"/>
      <c r="H9" s="84"/>
      <c r="I9" s="84">
        <v>2182</v>
      </c>
      <c r="J9" s="84">
        <v>2032</v>
      </c>
      <c r="K9" s="84">
        <v>2032</v>
      </c>
      <c r="L9" s="154"/>
      <c r="M9" s="84"/>
      <c r="N9" s="84"/>
      <c r="O9" s="84"/>
    </row>
    <row r="10" spans="1:15" s="47" customFormat="1" ht="13.5" customHeight="1" outlineLevel="1">
      <c r="A10" s="80">
        <v>5</v>
      </c>
      <c r="B10" s="80">
        <v>41</v>
      </c>
      <c r="C10" s="81" t="s">
        <v>94</v>
      </c>
      <c r="D10" s="89" t="s">
        <v>13</v>
      </c>
      <c r="E10" s="83" t="s">
        <v>30</v>
      </c>
      <c r="F10" s="84"/>
      <c r="G10" s="84"/>
      <c r="H10" s="84"/>
      <c r="I10" s="84">
        <v>305</v>
      </c>
      <c r="J10" s="84">
        <v>284</v>
      </c>
      <c r="K10" s="84">
        <v>284</v>
      </c>
      <c r="L10" s="154"/>
      <c r="M10" s="84"/>
      <c r="N10" s="84"/>
      <c r="O10" s="84"/>
    </row>
    <row r="11" spans="1:15" s="47" customFormat="1" ht="13.5" customHeight="1" outlineLevel="1">
      <c r="A11" s="80">
        <v>6</v>
      </c>
      <c r="B11" s="80">
        <v>41</v>
      </c>
      <c r="C11" s="81" t="s">
        <v>94</v>
      </c>
      <c r="D11" s="89" t="s">
        <v>14</v>
      </c>
      <c r="E11" s="83" t="s">
        <v>31</v>
      </c>
      <c r="F11" s="84"/>
      <c r="G11" s="84"/>
      <c r="H11" s="84"/>
      <c r="I11" s="84">
        <v>3597</v>
      </c>
      <c r="J11" s="84">
        <v>3392</v>
      </c>
      <c r="K11" s="84">
        <v>3392</v>
      </c>
      <c r="L11" s="154"/>
      <c r="M11" s="84"/>
      <c r="N11" s="84"/>
      <c r="O11" s="84"/>
    </row>
    <row r="12" spans="1:15" s="47" customFormat="1" ht="13.5" customHeight="1" outlineLevel="1">
      <c r="A12" s="80">
        <v>7</v>
      </c>
      <c r="B12" s="80">
        <v>41</v>
      </c>
      <c r="C12" s="81" t="s">
        <v>94</v>
      </c>
      <c r="D12" s="82">
        <v>625003</v>
      </c>
      <c r="E12" s="83" t="s">
        <v>28</v>
      </c>
      <c r="F12" s="84"/>
      <c r="G12" s="84"/>
      <c r="H12" s="84"/>
      <c r="I12" s="84">
        <v>206</v>
      </c>
      <c r="J12" s="84">
        <v>193</v>
      </c>
      <c r="K12" s="84">
        <v>193</v>
      </c>
      <c r="L12" s="154"/>
      <c r="M12" s="84"/>
      <c r="N12" s="84"/>
      <c r="O12" s="84"/>
    </row>
    <row r="13" spans="1:15" s="47" customFormat="1" ht="13.5" customHeight="1" outlineLevel="1">
      <c r="A13" s="80">
        <v>8</v>
      </c>
      <c r="B13" s="80">
        <v>41</v>
      </c>
      <c r="C13" s="81" t="s">
        <v>94</v>
      </c>
      <c r="D13" s="82">
        <v>625004</v>
      </c>
      <c r="E13" s="83" t="s">
        <v>32</v>
      </c>
      <c r="F13" s="84"/>
      <c r="G13" s="84"/>
      <c r="H13" s="84"/>
      <c r="I13" s="84">
        <v>692</v>
      </c>
      <c r="J13" s="84">
        <v>649</v>
      </c>
      <c r="K13" s="84">
        <v>649</v>
      </c>
      <c r="L13" s="154"/>
      <c r="M13" s="84"/>
      <c r="N13" s="84"/>
      <c r="O13" s="84"/>
    </row>
    <row r="14" spans="1:15" s="47" customFormat="1" ht="13.5" customHeight="1" outlineLevel="1">
      <c r="A14" s="80">
        <v>9</v>
      </c>
      <c r="B14" s="80">
        <v>41</v>
      </c>
      <c r="C14" s="81" t="s">
        <v>94</v>
      </c>
      <c r="D14" s="82">
        <v>625005</v>
      </c>
      <c r="E14" s="83" t="s">
        <v>15</v>
      </c>
      <c r="F14" s="84"/>
      <c r="G14" s="84"/>
      <c r="H14" s="84"/>
      <c r="I14" s="84">
        <v>218</v>
      </c>
      <c r="J14" s="84">
        <v>203</v>
      </c>
      <c r="K14" s="84">
        <v>203</v>
      </c>
      <c r="L14" s="154"/>
      <c r="M14" s="84"/>
      <c r="N14" s="84"/>
      <c r="O14" s="84"/>
    </row>
    <row r="15" spans="1:15" s="47" customFormat="1" ht="13.5" customHeight="1" outlineLevel="1">
      <c r="A15" s="80">
        <v>10</v>
      </c>
      <c r="B15" s="80">
        <v>41</v>
      </c>
      <c r="C15" s="81" t="s">
        <v>94</v>
      </c>
      <c r="D15" s="82">
        <v>625007</v>
      </c>
      <c r="E15" s="83" t="s">
        <v>29</v>
      </c>
      <c r="F15" s="84"/>
      <c r="G15" s="84"/>
      <c r="H15" s="84"/>
      <c r="I15" s="84">
        <v>1220</v>
      </c>
      <c r="J15" s="84">
        <v>1151</v>
      </c>
      <c r="K15" s="84">
        <v>1151</v>
      </c>
      <c r="L15" s="154"/>
      <c r="M15" s="84"/>
      <c r="N15" s="84"/>
      <c r="O15" s="84"/>
    </row>
    <row r="16" spans="1:15" s="47" customFormat="1" ht="13.5" customHeight="1" outlineLevel="1">
      <c r="A16" s="80">
        <v>11</v>
      </c>
      <c r="B16" s="80">
        <v>41</v>
      </c>
      <c r="C16" s="81" t="s">
        <v>94</v>
      </c>
      <c r="D16" s="82">
        <v>631001</v>
      </c>
      <c r="E16" s="83" t="s">
        <v>327</v>
      </c>
      <c r="F16" s="84"/>
      <c r="G16" s="84"/>
      <c r="H16" s="84"/>
      <c r="I16" s="84">
        <v>250</v>
      </c>
      <c r="J16" s="84">
        <v>300</v>
      </c>
      <c r="K16" s="158">
        <v>300</v>
      </c>
      <c r="L16" s="154"/>
      <c r="M16" s="84"/>
      <c r="N16" s="84"/>
      <c r="O16" s="84"/>
    </row>
    <row r="17" spans="1:15" s="47" customFormat="1" ht="13.5" customHeight="1" outlineLevel="1">
      <c r="A17" s="80">
        <v>12</v>
      </c>
      <c r="B17" s="80">
        <v>41</v>
      </c>
      <c r="C17" s="81" t="s">
        <v>94</v>
      </c>
      <c r="D17" s="82" t="s">
        <v>351</v>
      </c>
      <c r="E17" s="83" t="s">
        <v>328</v>
      </c>
      <c r="F17" s="84"/>
      <c r="G17" s="84"/>
      <c r="H17" s="84"/>
      <c r="I17" s="84">
        <v>1882</v>
      </c>
      <c r="J17" s="84">
        <v>2500</v>
      </c>
      <c r="K17" s="158">
        <v>2500</v>
      </c>
      <c r="L17" s="154"/>
      <c r="M17" s="84"/>
      <c r="N17" s="84"/>
      <c r="O17" s="84"/>
    </row>
    <row r="18" spans="1:15" s="47" customFormat="1" ht="13.5" customHeight="1" outlineLevel="1">
      <c r="A18" s="78">
        <v>13</v>
      </c>
      <c r="B18" s="80">
        <v>41</v>
      </c>
      <c r="C18" s="88" t="s">
        <v>94</v>
      </c>
      <c r="D18" s="86" t="s">
        <v>57</v>
      </c>
      <c r="E18" s="87" t="s">
        <v>16</v>
      </c>
      <c r="F18" s="84">
        <v>85000</v>
      </c>
      <c r="G18" s="84">
        <v>1738</v>
      </c>
      <c r="H18" s="84">
        <v>1738</v>
      </c>
      <c r="I18" s="84">
        <v>690</v>
      </c>
      <c r="J18" s="84">
        <v>850</v>
      </c>
      <c r="K18" s="84">
        <v>850</v>
      </c>
      <c r="L18" s="154"/>
      <c r="M18" s="84"/>
      <c r="N18" s="84"/>
      <c r="O18" s="84"/>
    </row>
    <row r="19" spans="1:15" s="47" customFormat="1" ht="13.5" customHeight="1" outlineLevel="1">
      <c r="A19" s="78">
        <v>14</v>
      </c>
      <c r="B19" s="80">
        <v>41</v>
      </c>
      <c r="C19" s="81" t="s">
        <v>94</v>
      </c>
      <c r="D19" s="86">
        <v>632002</v>
      </c>
      <c r="E19" s="87" t="s">
        <v>329</v>
      </c>
      <c r="F19" s="84"/>
      <c r="G19" s="84"/>
      <c r="H19" s="84"/>
      <c r="I19" s="84">
        <v>350</v>
      </c>
      <c r="J19" s="84">
        <v>350</v>
      </c>
      <c r="K19" s="84">
        <v>350</v>
      </c>
      <c r="L19" s="154"/>
      <c r="M19" s="84"/>
      <c r="N19" s="84"/>
      <c r="O19" s="84"/>
    </row>
    <row r="20" spans="1:15" s="47" customFormat="1" ht="13.5" customHeight="1" outlineLevel="1">
      <c r="A20" s="80">
        <v>15</v>
      </c>
      <c r="B20" s="80">
        <v>41</v>
      </c>
      <c r="C20" s="81" t="s">
        <v>94</v>
      </c>
      <c r="D20" s="86" t="s">
        <v>85</v>
      </c>
      <c r="E20" s="87" t="s">
        <v>330</v>
      </c>
      <c r="F20" s="84">
        <v>75000</v>
      </c>
      <c r="G20" s="84">
        <v>173</v>
      </c>
      <c r="H20" s="84">
        <v>2400</v>
      </c>
      <c r="I20" s="84">
        <v>500</v>
      </c>
      <c r="J20" s="84">
        <v>650</v>
      </c>
      <c r="K20" s="84">
        <v>650</v>
      </c>
      <c r="L20" s="154"/>
      <c r="M20" s="84"/>
      <c r="N20" s="84"/>
      <c r="O20" s="84"/>
    </row>
    <row r="21" spans="1:15" s="47" customFormat="1" ht="13.5" customHeight="1" hidden="1" outlineLevel="1">
      <c r="A21" s="78"/>
      <c r="B21" s="80">
        <v>41</v>
      </c>
      <c r="C21" s="81" t="s">
        <v>94</v>
      </c>
      <c r="D21" s="86" t="s">
        <v>85</v>
      </c>
      <c r="E21" s="87" t="s">
        <v>186</v>
      </c>
      <c r="F21" s="84">
        <v>75000</v>
      </c>
      <c r="G21" s="84">
        <v>2314</v>
      </c>
      <c r="H21" s="84">
        <v>0</v>
      </c>
      <c r="I21" s="84"/>
      <c r="J21" s="84"/>
      <c r="K21" s="84"/>
      <c r="L21" s="154"/>
      <c r="M21" s="84"/>
      <c r="N21" s="84"/>
      <c r="O21" s="84"/>
    </row>
    <row r="22" spans="1:15" s="47" customFormat="1" ht="13.5" customHeight="1" outlineLevel="1">
      <c r="A22" s="80">
        <v>16</v>
      </c>
      <c r="B22" s="80">
        <v>41</v>
      </c>
      <c r="C22" s="88" t="s">
        <v>94</v>
      </c>
      <c r="D22" s="86" t="s">
        <v>86</v>
      </c>
      <c r="E22" s="87" t="s">
        <v>331</v>
      </c>
      <c r="F22" s="93">
        <v>15000</v>
      </c>
      <c r="G22" s="84">
        <v>277</v>
      </c>
      <c r="H22" s="84">
        <v>277</v>
      </c>
      <c r="I22" s="84">
        <v>700</v>
      </c>
      <c r="J22" s="84">
        <v>800</v>
      </c>
      <c r="K22" s="84">
        <v>800</v>
      </c>
      <c r="L22" s="154"/>
      <c r="M22" s="84"/>
      <c r="N22" s="84"/>
      <c r="O22" s="84"/>
    </row>
    <row r="23" spans="1:15" s="47" customFormat="1" ht="13.5" customHeight="1" hidden="1" outlineLevel="1">
      <c r="A23" s="78"/>
      <c r="B23" s="80">
        <v>41</v>
      </c>
      <c r="C23" s="81" t="s">
        <v>94</v>
      </c>
      <c r="D23" s="86">
        <v>633001</v>
      </c>
      <c r="E23" s="87" t="s">
        <v>69</v>
      </c>
      <c r="F23" s="84">
        <v>10000</v>
      </c>
      <c r="G23" s="84">
        <v>0</v>
      </c>
      <c r="H23" s="84">
        <v>0</v>
      </c>
      <c r="I23" s="84"/>
      <c r="J23" s="84"/>
      <c r="K23" s="84"/>
      <c r="L23" s="154"/>
      <c r="M23" s="84"/>
      <c r="N23" s="84"/>
      <c r="O23" s="84"/>
    </row>
    <row r="24" spans="1:15" s="47" customFormat="1" ht="13.5" customHeight="1" outlineLevel="1">
      <c r="A24" s="78">
        <v>17</v>
      </c>
      <c r="B24" s="80">
        <v>41</v>
      </c>
      <c r="C24" s="81" t="s">
        <v>94</v>
      </c>
      <c r="D24" s="86" t="s">
        <v>332</v>
      </c>
      <c r="E24" s="87" t="s">
        <v>333</v>
      </c>
      <c r="F24" s="84"/>
      <c r="G24" s="84"/>
      <c r="H24" s="84"/>
      <c r="I24" s="84">
        <v>223</v>
      </c>
      <c r="J24" s="84">
        <v>223</v>
      </c>
      <c r="K24" s="84">
        <v>223</v>
      </c>
      <c r="L24" s="154"/>
      <c r="M24" s="84"/>
      <c r="N24" s="84"/>
      <c r="O24" s="84"/>
    </row>
    <row r="25" spans="1:15" s="47" customFormat="1" ht="13.5" customHeight="1" outlineLevel="1">
      <c r="A25" s="80">
        <v>18</v>
      </c>
      <c r="B25" s="80">
        <v>41</v>
      </c>
      <c r="C25" s="81" t="s">
        <v>94</v>
      </c>
      <c r="D25" s="92" t="s">
        <v>18</v>
      </c>
      <c r="E25" s="87" t="s">
        <v>19</v>
      </c>
      <c r="F25" s="84">
        <v>35000</v>
      </c>
      <c r="G25" s="84">
        <v>62</v>
      </c>
      <c r="H25" s="84">
        <v>500</v>
      </c>
      <c r="I25" s="84">
        <v>300</v>
      </c>
      <c r="J25" s="84">
        <v>500</v>
      </c>
      <c r="K25" s="84">
        <v>500</v>
      </c>
      <c r="L25" s="154"/>
      <c r="M25" s="84"/>
      <c r="N25" s="84"/>
      <c r="O25" s="84"/>
    </row>
    <row r="26" spans="1:15" s="47" customFormat="1" ht="13.5" customHeight="1" hidden="1" outlineLevel="1">
      <c r="A26" s="78"/>
      <c r="B26" s="80">
        <v>41</v>
      </c>
      <c r="C26" s="88" t="s">
        <v>94</v>
      </c>
      <c r="D26" s="92" t="s">
        <v>18</v>
      </c>
      <c r="E26" s="87" t="s">
        <v>187</v>
      </c>
      <c r="F26" s="84">
        <v>35000</v>
      </c>
      <c r="G26" s="84">
        <v>928</v>
      </c>
      <c r="H26" s="84">
        <v>0</v>
      </c>
      <c r="I26" s="84"/>
      <c r="J26" s="84"/>
      <c r="K26" s="84"/>
      <c r="L26" s="154"/>
      <c r="M26" s="84"/>
      <c r="N26" s="84"/>
      <c r="O26" s="84"/>
    </row>
    <row r="27" spans="1:15" s="47" customFormat="1" ht="13.5" customHeight="1" hidden="1" outlineLevel="1">
      <c r="A27" s="80"/>
      <c r="B27" s="80">
        <v>41</v>
      </c>
      <c r="C27" s="88" t="s">
        <v>94</v>
      </c>
      <c r="D27" s="86">
        <v>633003</v>
      </c>
      <c r="E27" s="87" t="s">
        <v>88</v>
      </c>
      <c r="F27" s="94">
        <v>2000</v>
      </c>
      <c r="G27" s="84">
        <v>0</v>
      </c>
      <c r="H27" s="84">
        <v>0</v>
      </c>
      <c r="I27" s="84"/>
      <c r="J27" s="84"/>
      <c r="K27" s="84"/>
      <c r="L27" s="154"/>
      <c r="M27" s="84"/>
      <c r="N27" s="84"/>
      <c r="O27" s="84"/>
    </row>
    <row r="28" spans="1:15" s="47" customFormat="1" ht="13.5" customHeight="1" hidden="1" outlineLevel="1">
      <c r="A28" s="78"/>
      <c r="B28" s="80">
        <v>41</v>
      </c>
      <c r="C28" s="81" t="s">
        <v>94</v>
      </c>
      <c r="D28" s="86">
        <v>633004</v>
      </c>
      <c r="E28" s="87" t="s">
        <v>59</v>
      </c>
      <c r="F28" s="94">
        <v>10000</v>
      </c>
      <c r="G28" s="84">
        <v>470</v>
      </c>
      <c r="H28" s="84">
        <v>0</v>
      </c>
      <c r="I28" s="84"/>
      <c r="J28" s="84"/>
      <c r="K28" s="84"/>
      <c r="L28" s="154"/>
      <c r="M28" s="84"/>
      <c r="N28" s="84"/>
      <c r="O28" s="84"/>
    </row>
    <row r="29" spans="1:15" s="47" customFormat="1" ht="13.5" customHeight="1" hidden="1" outlineLevel="1">
      <c r="A29" s="80"/>
      <c r="B29" s="80">
        <v>41</v>
      </c>
      <c r="C29" s="81" t="s">
        <v>169</v>
      </c>
      <c r="D29" s="86">
        <v>633005</v>
      </c>
      <c r="E29" s="87" t="s">
        <v>175</v>
      </c>
      <c r="F29" s="94">
        <v>0</v>
      </c>
      <c r="G29" s="84">
        <v>760</v>
      </c>
      <c r="H29" s="84">
        <v>0</v>
      </c>
      <c r="I29" s="84"/>
      <c r="J29" s="84"/>
      <c r="K29" s="84"/>
      <c r="L29" s="154"/>
      <c r="M29" s="84"/>
      <c r="N29" s="84"/>
      <c r="O29" s="84"/>
    </row>
    <row r="30" spans="1:15" s="47" customFormat="1" ht="13.5" customHeight="1" outlineLevel="1">
      <c r="A30" s="78">
        <v>19</v>
      </c>
      <c r="B30" s="80">
        <v>41</v>
      </c>
      <c r="C30" s="88" t="s">
        <v>94</v>
      </c>
      <c r="D30" s="86">
        <v>633006</v>
      </c>
      <c r="E30" s="87" t="s">
        <v>58</v>
      </c>
      <c r="F30" s="84">
        <v>50000</v>
      </c>
      <c r="G30" s="84">
        <v>2071</v>
      </c>
      <c r="H30" s="84">
        <v>1670</v>
      </c>
      <c r="I30" s="84">
        <v>1600</v>
      </c>
      <c r="J30" s="84">
        <v>1800</v>
      </c>
      <c r="K30" s="84">
        <v>1800</v>
      </c>
      <c r="L30" s="154"/>
      <c r="M30" s="84"/>
      <c r="N30" s="84"/>
      <c r="O30" s="84"/>
    </row>
    <row r="31" spans="1:15" s="47" customFormat="1" ht="13.5" customHeight="1" hidden="1" outlineLevel="1">
      <c r="A31" s="80"/>
      <c r="B31" s="80">
        <v>41</v>
      </c>
      <c r="C31" s="88" t="s">
        <v>94</v>
      </c>
      <c r="D31" s="86">
        <v>633006</v>
      </c>
      <c r="E31" s="87" t="s">
        <v>58</v>
      </c>
      <c r="F31" s="84"/>
      <c r="G31" s="84">
        <v>91</v>
      </c>
      <c r="H31" s="84">
        <v>0</v>
      </c>
      <c r="I31" s="84"/>
      <c r="J31" s="84"/>
      <c r="K31" s="84"/>
      <c r="L31" s="154"/>
      <c r="M31" s="84"/>
      <c r="N31" s="84"/>
      <c r="O31" s="84"/>
    </row>
    <row r="32" spans="1:15" s="47" customFormat="1" ht="13.5" customHeight="1" hidden="1" outlineLevel="1">
      <c r="A32" s="78"/>
      <c r="B32" s="80">
        <v>41</v>
      </c>
      <c r="C32" s="81" t="s">
        <v>94</v>
      </c>
      <c r="D32" s="86">
        <v>633007</v>
      </c>
      <c r="E32" s="87" t="s">
        <v>60</v>
      </c>
      <c r="F32" s="84">
        <v>1000</v>
      </c>
      <c r="G32" s="84">
        <v>0</v>
      </c>
      <c r="H32" s="84">
        <v>0</v>
      </c>
      <c r="I32" s="84"/>
      <c r="J32" s="84"/>
      <c r="K32" s="84"/>
      <c r="L32" s="154"/>
      <c r="M32" s="84"/>
      <c r="N32" s="84"/>
      <c r="O32" s="84"/>
    </row>
    <row r="33" spans="1:15" s="47" customFormat="1" ht="13.5" customHeight="1" hidden="1" outlineLevel="1">
      <c r="A33" s="80"/>
      <c r="B33" s="80">
        <v>41</v>
      </c>
      <c r="C33" s="88" t="s">
        <v>94</v>
      </c>
      <c r="D33" s="86">
        <v>633013</v>
      </c>
      <c r="E33" s="87" t="s">
        <v>77</v>
      </c>
      <c r="F33" s="84">
        <v>10000</v>
      </c>
      <c r="G33" s="84">
        <v>91</v>
      </c>
      <c r="H33" s="84">
        <v>0</v>
      </c>
      <c r="I33" s="84"/>
      <c r="J33" s="84"/>
      <c r="K33" s="84"/>
      <c r="L33" s="154"/>
      <c r="M33" s="84"/>
      <c r="N33" s="84"/>
      <c r="O33" s="84"/>
    </row>
    <row r="34" spans="1:15" s="47" customFormat="1" ht="13.5" customHeight="1" outlineLevel="1">
      <c r="A34" s="80">
        <v>20</v>
      </c>
      <c r="B34" s="80">
        <v>41</v>
      </c>
      <c r="C34" s="81" t="s">
        <v>94</v>
      </c>
      <c r="D34" s="86">
        <v>633009</v>
      </c>
      <c r="E34" s="87" t="s">
        <v>334</v>
      </c>
      <c r="F34" s="84"/>
      <c r="G34" s="84"/>
      <c r="H34" s="84"/>
      <c r="I34" s="84">
        <v>300</v>
      </c>
      <c r="J34" s="84">
        <v>320</v>
      </c>
      <c r="K34" s="84">
        <v>320</v>
      </c>
      <c r="L34" s="154"/>
      <c r="M34" s="84"/>
      <c r="N34" s="84"/>
      <c r="O34" s="84"/>
    </row>
    <row r="35" spans="1:15" s="47" customFormat="1" ht="13.5" customHeight="1" outlineLevel="1">
      <c r="A35" s="80">
        <v>21</v>
      </c>
      <c r="B35" s="80">
        <v>41</v>
      </c>
      <c r="C35" s="88" t="s">
        <v>94</v>
      </c>
      <c r="D35" s="86">
        <v>635002</v>
      </c>
      <c r="E35" s="87" t="s">
        <v>335</v>
      </c>
      <c r="F35" s="84">
        <v>10000</v>
      </c>
      <c r="G35" s="84">
        <v>403</v>
      </c>
      <c r="H35" s="84">
        <v>125</v>
      </c>
      <c r="I35" s="84">
        <v>300</v>
      </c>
      <c r="J35" s="84">
        <v>500</v>
      </c>
      <c r="K35" s="84">
        <v>500</v>
      </c>
      <c r="L35" s="154"/>
      <c r="M35" s="84"/>
      <c r="N35" s="84"/>
      <c r="O35" s="84"/>
    </row>
    <row r="36" spans="1:15" s="47" customFormat="1" ht="13.5" customHeight="1" hidden="1" outlineLevel="1">
      <c r="A36" s="78"/>
      <c r="B36" s="80">
        <v>41</v>
      </c>
      <c r="C36" s="88" t="s">
        <v>94</v>
      </c>
      <c r="D36" s="86">
        <v>635002</v>
      </c>
      <c r="E36" s="87" t="s">
        <v>63</v>
      </c>
      <c r="F36" s="84"/>
      <c r="G36" s="84">
        <v>45</v>
      </c>
      <c r="H36" s="84">
        <v>0</v>
      </c>
      <c r="I36" s="84"/>
      <c r="J36" s="84"/>
      <c r="K36" s="84"/>
      <c r="L36" s="154"/>
      <c r="M36" s="84"/>
      <c r="N36" s="84"/>
      <c r="O36" s="84"/>
    </row>
    <row r="37" spans="1:15" s="47" customFormat="1" ht="13.5" customHeight="1" outlineLevel="1">
      <c r="A37" s="80">
        <v>22</v>
      </c>
      <c r="B37" s="80">
        <v>41</v>
      </c>
      <c r="C37" s="81" t="s">
        <v>94</v>
      </c>
      <c r="D37" s="86">
        <v>635004</v>
      </c>
      <c r="E37" s="87" t="s">
        <v>336</v>
      </c>
      <c r="F37" s="84">
        <v>10000</v>
      </c>
      <c r="G37" s="84">
        <v>0</v>
      </c>
      <c r="H37" s="84">
        <v>140</v>
      </c>
      <c r="I37" s="84">
        <v>200</v>
      </c>
      <c r="J37" s="84">
        <v>500</v>
      </c>
      <c r="K37" s="84">
        <v>500</v>
      </c>
      <c r="L37" s="154"/>
      <c r="M37" s="84"/>
      <c r="N37" s="84"/>
      <c r="O37" s="84"/>
    </row>
    <row r="38" spans="1:15" s="47" customFormat="1" ht="13.5" customHeight="1" hidden="1" outlineLevel="1">
      <c r="A38" s="78"/>
      <c r="B38" s="80">
        <v>41</v>
      </c>
      <c r="C38" s="88" t="s">
        <v>94</v>
      </c>
      <c r="D38" s="86">
        <v>635006</v>
      </c>
      <c r="E38" s="87" t="s">
        <v>33</v>
      </c>
      <c r="F38" s="84">
        <v>5000</v>
      </c>
      <c r="G38" s="84">
        <v>0</v>
      </c>
      <c r="H38" s="84">
        <v>0</v>
      </c>
      <c r="I38" s="84"/>
      <c r="J38" s="84"/>
      <c r="K38" s="84"/>
      <c r="L38" s="154"/>
      <c r="M38" s="84"/>
      <c r="N38" s="84"/>
      <c r="O38" s="84"/>
    </row>
    <row r="39" spans="1:15" s="47" customFormat="1" ht="13.5" customHeight="1" hidden="1" outlineLevel="1">
      <c r="A39" s="80"/>
      <c r="B39" s="80">
        <v>41</v>
      </c>
      <c r="C39" s="88" t="s">
        <v>169</v>
      </c>
      <c r="D39" s="86">
        <v>635009</v>
      </c>
      <c r="E39" s="87" t="s">
        <v>170</v>
      </c>
      <c r="F39" s="84">
        <v>0</v>
      </c>
      <c r="G39" s="84">
        <v>477</v>
      </c>
      <c r="H39" s="84">
        <v>0</v>
      </c>
      <c r="I39" s="84"/>
      <c r="J39" s="84"/>
      <c r="K39" s="84"/>
      <c r="L39" s="154"/>
      <c r="M39" s="84"/>
      <c r="N39" s="84"/>
      <c r="O39" s="84"/>
    </row>
    <row r="40" spans="1:15" s="47" customFormat="1" ht="13.5" customHeight="1" outlineLevel="1">
      <c r="A40" s="80">
        <v>23</v>
      </c>
      <c r="B40" s="80">
        <v>41</v>
      </c>
      <c r="C40" s="81" t="s">
        <v>94</v>
      </c>
      <c r="D40" s="86">
        <v>635006</v>
      </c>
      <c r="E40" s="87" t="s">
        <v>337</v>
      </c>
      <c r="F40" s="84"/>
      <c r="G40" s="84"/>
      <c r="H40" s="84"/>
      <c r="I40" s="84">
        <v>1000</v>
      </c>
      <c r="J40" s="84">
        <v>2000</v>
      </c>
      <c r="K40" s="84">
        <v>2000</v>
      </c>
      <c r="L40" s="154"/>
      <c r="M40" s="84"/>
      <c r="N40" s="84"/>
      <c r="O40" s="84"/>
    </row>
    <row r="41" spans="1:15" s="47" customFormat="1" ht="13.5" customHeight="1" outlineLevel="1">
      <c r="A41" s="80">
        <v>24</v>
      </c>
      <c r="B41" s="80">
        <v>41</v>
      </c>
      <c r="C41" s="81" t="s">
        <v>94</v>
      </c>
      <c r="D41" s="86">
        <v>637004</v>
      </c>
      <c r="E41" s="87" t="s">
        <v>91</v>
      </c>
      <c r="F41" s="84"/>
      <c r="G41" s="84"/>
      <c r="H41" s="84"/>
      <c r="I41" s="84">
        <v>3500</v>
      </c>
      <c r="J41" s="84">
        <v>3600</v>
      </c>
      <c r="K41" s="84">
        <v>3600</v>
      </c>
      <c r="L41" s="154"/>
      <c r="M41" s="84"/>
      <c r="N41" s="84"/>
      <c r="O41" s="84"/>
    </row>
    <row r="42" spans="1:15" s="47" customFormat="1" ht="13.5" customHeight="1" outlineLevel="1">
      <c r="A42" s="80">
        <v>25</v>
      </c>
      <c r="B42" s="80">
        <v>41</v>
      </c>
      <c r="C42" s="81" t="s">
        <v>94</v>
      </c>
      <c r="D42" s="86">
        <v>637005</v>
      </c>
      <c r="E42" s="87" t="s">
        <v>89</v>
      </c>
      <c r="F42" s="84"/>
      <c r="G42" s="84"/>
      <c r="H42" s="84"/>
      <c r="I42" s="84">
        <v>1500</v>
      </c>
      <c r="J42" s="84">
        <v>3500</v>
      </c>
      <c r="K42" s="84">
        <v>3500</v>
      </c>
      <c r="L42" s="154"/>
      <c r="M42" s="84"/>
      <c r="N42" s="84"/>
      <c r="O42" s="84"/>
    </row>
    <row r="43" spans="1:15" s="47" customFormat="1" ht="13.5" customHeight="1" outlineLevel="1">
      <c r="A43" s="80">
        <v>26</v>
      </c>
      <c r="B43" s="80">
        <v>41</v>
      </c>
      <c r="C43" s="81" t="s">
        <v>94</v>
      </c>
      <c r="D43" s="86">
        <v>637012</v>
      </c>
      <c r="E43" s="87" t="s">
        <v>190</v>
      </c>
      <c r="F43" s="84"/>
      <c r="G43" s="84"/>
      <c r="H43" s="84"/>
      <c r="I43" s="84">
        <v>800</v>
      </c>
      <c r="J43" s="84">
        <v>800</v>
      </c>
      <c r="K43" s="84">
        <v>800</v>
      </c>
      <c r="L43" s="154"/>
      <c r="M43" s="84"/>
      <c r="N43" s="84"/>
      <c r="O43" s="84"/>
    </row>
    <row r="44" spans="1:15" s="47" customFormat="1" ht="13.5" customHeight="1" outlineLevel="1">
      <c r="A44" s="80">
        <v>27</v>
      </c>
      <c r="B44" s="80">
        <v>41</v>
      </c>
      <c r="C44" s="81" t="s">
        <v>94</v>
      </c>
      <c r="D44" s="86">
        <v>637014</v>
      </c>
      <c r="E44" s="87" t="s">
        <v>319</v>
      </c>
      <c r="F44" s="84"/>
      <c r="G44" s="84"/>
      <c r="H44" s="84"/>
      <c r="I44" s="84">
        <v>1500</v>
      </c>
      <c r="J44" s="84">
        <v>1500</v>
      </c>
      <c r="K44" s="84">
        <v>1500</v>
      </c>
      <c r="L44" s="154"/>
      <c r="M44" s="84"/>
      <c r="N44" s="84"/>
      <c r="O44" s="84"/>
    </row>
    <row r="45" spans="1:15" s="47" customFormat="1" ht="13.5" customHeight="1" outlineLevel="1">
      <c r="A45" s="80">
        <v>28</v>
      </c>
      <c r="B45" s="80">
        <v>41</v>
      </c>
      <c r="C45" s="81" t="s">
        <v>94</v>
      </c>
      <c r="D45" s="86">
        <v>637015</v>
      </c>
      <c r="E45" s="87" t="s">
        <v>338</v>
      </c>
      <c r="F45" s="84"/>
      <c r="G45" s="84"/>
      <c r="H45" s="84"/>
      <c r="I45" s="84">
        <v>610</v>
      </c>
      <c r="J45" s="84">
        <v>610</v>
      </c>
      <c r="K45" s="84">
        <v>610</v>
      </c>
      <c r="L45" s="154"/>
      <c r="M45" s="84"/>
      <c r="N45" s="84"/>
      <c r="O45" s="84"/>
    </row>
    <row r="46" spans="1:15" s="47" customFormat="1" ht="13.5" customHeight="1" outlineLevel="1">
      <c r="A46" s="80">
        <v>29</v>
      </c>
      <c r="B46" s="80">
        <v>41</v>
      </c>
      <c r="C46" s="81" t="s">
        <v>94</v>
      </c>
      <c r="D46" s="86">
        <v>637016</v>
      </c>
      <c r="E46" s="87" t="s">
        <v>339</v>
      </c>
      <c r="F46" s="84"/>
      <c r="G46" s="84"/>
      <c r="H46" s="84"/>
      <c r="I46" s="84">
        <v>180</v>
      </c>
      <c r="J46" s="84">
        <v>180</v>
      </c>
      <c r="K46" s="84">
        <v>180</v>
      </c>
      <c r="L46" s="154"/>
      <c r="M46" s="84"/>
      <c r="N46" s="84"/>
      <c r="O46" s="84"/>
    </row>
    <row r="47" spans="1:15" s="47" customFormat="1" ht="13.5" customHeight="1" outlineLevel="1">
      <c r="A47" s="80">
        <v>30</v>
      </c>
      <c r="B47" s="80">
        <v>41</v>
      </c>
      <c r="C47" s="81" t="s">
        <v>94</v>
      </c>
      <c r="D47" s="86">
        <v>637023</v>
      </c>
      <c r="E47" s="87" t="s">
        <v>148</v>
      </c>
      <c r="F47" s="84"/>
      <c r="G47" s="84"/>
      <c r="H47" s="84"/>
      <c r="I47" s="84">
        <v>200</v>
      </c>
      <c r="J47" s="84">
        <v>250</v>
      </c>
      <c r="K47" s="84">
        <v>250</v>
      </c>
      <c r="L47" s="154"/>
      <c r="M47" s="84"/>
      <c r="N47" s="84"/>
      <c r="O47" s="84"/>
    </row>
    <row r="48" spans="1:15" s="47" customFormat="1" ht="13.5" customHeight="1" outlineLevel="1">
      <c r="A48" s="80">
        <v>31</v>
      </c>
      <c r="B48" s="80">
        <v>41</v>
      </c>
      <c r="C48" s="81" t="s">
        <v>94</v>
      </c>
      <c r="D48" s="86">
        <v>637027</v>
      </c>
      <c r="E48" s="87" t="s">
        <v>340</v>
      </c>
      <c r="F48" s="84"/>
      <c r="G48" s="84"/>
      <c r="H48" s="84"/>
      <c r="I48" s="84">
        <v>3876</v>
      </c>
      <c r="J48" s="84">
        <v>3916</v>
      </c>
      <c r="K48" s="84">
        <v>3916</v>
      </c>
      <c r="L48" s="154"/>
      <c r="M48" s="84"/>
      <c r="N48" s="84"/>
      <c r="O48" s="84"/>
    </row>
    <row r="49" spans="1:15" s="47" customFormat="1" ht="13.5" customHeight="1" outlineLevel="1">
      <c r="A49" s="80">
        <v>32</v>
      </c>
      <c r="B49" s="80">
        <v>41</v>
      </c>
      <c r="C49" s="81" t="s">
        <v>94</v>
      </c>
      <c r="D49" s="86">
        <v>637031</v>
      </c>
      <c r="E49" s="87" t="s">
        <v>341</v>
      </c>
      <c r="F49" s="84"/>
      <c r="G49" s="84"/>
      <c r="H49" s="84"/>
      <c r="I49" s="84">
        <v>50</v>
      </c>
      <c r="J49" s="84">
        <v>50</v>
      </c>
      <c r="K49" s="84">
        <v>50</v>
      </c>
      <c r="L49" s="154"/>
      <c r="M49" s="84"/>
      <c r="N49" s="84"/>
      <c r="O49" s="84"/>
    </row>
    <row r="50" spans="1:15" s="47" customFormat="1" ht="13.5" customHeight="1" outlineLevel="1">
      <c r="A50" s="80">
        <v>33</v>
      </c>
      <c r="B50" s="80">
        <v>41</v>
      </c>
      <c r="C50" s="81" t="s">
        <v>94</v>
      </c>
      <c r="D50" s="86">
        <v>637035</v>
      </c>
      <c r="E50" s="87" t="s">
        <v>342</v>
      </c>
      <c r="F50" s="84"/>
      <c r="G50" s="84"/>
      <c r="H50" s="84"/>
      <c r="I50" s="84">
        <v>100</v>
      </c>
      <c r="J50" s="84">
        <v>100</v>
      </c>
      <c r="K50" s="84">
        <v>100</v>
      </c>
      <c r="L50" s="154"/>
      <c r="M50" s="84"/>
      <c r="N50" s="84"/>
      <c r="O50" s="84"/>
    </row>
    <row r="51" spans="1:15" s="47" customFormat="1" ht="13.5" customHeight="1" outlineLevel="1">
      <c r="A51" s="80">
        <v>34</v>
      </c>
      <c r="B51" s="80">
        <v>41</v>
      </c>
      <c r="C51" s="81" t="s">
        <v>94</v>
      </c>
      <c r="D51" s="86">
        <v>642001</v>
      </c>
      <c r="E51" s="87" t="s">
        <v>343</v>
      </c>
      <c r="F51" s="84"/>
      <c r="G51" s="84"/>
      <c r="H51" s="84"/>
      <c r="I51" s="84">
        <v>1200</v>
      </c>
      <c r="J51" s="84">
        <v>700</v>
      </c>
      <c r="K51" s="84">
        <v>700</v>
      </c>
      <c r="L51" s="154"/>
      <c r="M51" s="84"/>
      <c r="N51" s="84"/>
      <c r="O51" s="84"/>
    </row>
    <row r="52" spans="1:15" s="47" customFormat="1" ht="13.5" customHeight="1" outlineLevel="1">
      <c r="A52" s="80">
        <v>35</v>
      </c>
      <c r="B52" s="80">
        <v>41</v>
      </c>
      <c r="C52" s="81" t="s">
        <v>94</v>
      </c>
      <c r="D52" s="86">
        <v>642013</v>
      </c>
      <c r="E52" s="87" t="s">
        <v>344</v>
      </c>
      <c r="F52" s="84"/>
      <c r="G52" s="84"/>
      <c r="H52" s="84"/>
      <c r="I52" s="84">
        <v>1500</v>
      </c>
      <c r="J52" s="84"/>
      <c r="K52" s="158"/>
      <c r="L52" s="154"/>
      <c r="M52" s="84"/>
      <c r="N52" s="84"/>
      <c r="O52" s="84"/>
    </row>
    <row r="53" spans="1:15" ht="13.5" customHeight="1">
      <c r="A53" s="80">
        <v>36</v>
      </c>
      <c r="B53" s="327" t="s">
        <v>346</v>
      </c>
      <c r="C53" s="327"/>
      <c r="D53" s="327"/>
      <c r="E53" s="327"/>
      <c r="F53" s="90">
        <f aca="true" t="shared" si="1" ref="F53:L53">SUM(F54:F54)</f>
        <v>55000</v>
      </c>
      <c r="G53" s="90">
        <f t="shared" si="1"/>
        <v>1688</v>
      </c>
      <c r="H53" s="90">
        <f t="shared" si="1"/>
        <v>1688</v>
      </c>
      <c r="I53" s="90">
        <f t="shared" si="1"/>
        <v>500</v>
      </c>
      <c r="J53" s="90">
        <f t="shared" si="1"/>
        <v>600</v>
      </c>
      <c r="K53" s="156">
        <f t="shared" si="1"/>
        <v>600</v>
      </c>
      <c r="L53" s="152">
        <f t="shared" si="1"/>
        <v>0</v>
      </c>
      <c r="M53" s="90">
        <f>M5+M53</f>
        <v>0</v>
      </c>
      <c r="N53" s="90">
        <f>SUM(N54:N54)</f>
        <v>0</v>
      </c>
      <c r="O53" s="90">
        <f>SUM(O54:O54)</f>
        <v>0</v>
      </c>
    </row>
    <row r="54" spans="1:15" s="47" customFormat="1" ht="13.5" customHeight="1" outlineLevel="1">
      <c r="A54" s="102">
        <v>37</v>
      </c>
      <c r="B54" s="80">
        <v>41</v>
      </c>
      <c r="C54" s="81" t="s">
        <v>94</v>
      </c>
      <c r="D54" s="92" t="s">
        <v>347</v>
      </c>
      <c r="E54" s="87" t="s">
        <v>348</v>
      </c>
      <c r="F54" s="84">
        <v>55000</v>
      </c>
      <c r="G54" s="84">
        <v>1688</v>
      </c>
      <c r="H54" s="84">
        <v>1688</v>
      </c>
      <c r="I54" s="84">
        <v>500</v>
      </c>
      <c r="J54" s="84">
        <v>600</v>
      </c>
      <c r="K54" s="158">
        <v>600</v>
      </c>
      <c r="L54" s="154"/>
      <c r="M54" s="84"/>
      <c r="N54" s="84"/>
      <c r="O54" s="84"/>
    </row>
    <row r="55" spans="3:15" ht="14.25">
      <c r="C55" s="323" t="s">
        <v>114</v>
      </c>
      <c r="D55" s="323"/>
      <c r="E55" s="323"/>
      <c r="F55" s="91" t="e">
        <f>#REF!+#REF!+F5+F53+#REF!</f>
        <v>#REF!</v>
      </c>
      <c r="G55" s="91" t="e">
        <f>#REF!+#REF!+G5+G53+#REF!+#REF!+#REF!+#REF!+#REF!+#REF!</f>
        <v>#REF!</v>
      </c>
      <c r="H55" s="91" t="e">
        <f>#REF!+#REF!+H5+H53+#REF!+#REF!+#REF!+#REF!+#REF!+#REF!</f>
        <v>#REF!</v>
      </c>
      <c r="I55" s="91">
        <f>I5+I53</f>
        <v>52551</v>
      </c>
      <c r="J55" s="91">
        <f>J5+J53</f>
        <v>55323</v>
      </c>
      <c r="K55" s="91">
        <f>K5+K53</f>
        <v>55323</v>
      </c>
      <c r="L55" s="91" t="e">
        <f>#REF!+#REF!+L5+L53+#REF!+#REF!+#REF!+#REF!+#REF!+#REF!</f>
        <v>#REF!</v>
      </c>
      <c r="M55" s="91">
        <f>M5+M53</f>
        <v>0</v>
      </c>
      <c r="N55" s="91">
        <f>N5+N53</f>
        <v>0</v>
      </c>
      <c r="O55" s="91">
        <f>O5+O53</f>
        <v>0</v>
      </c>
    </row>
    <row r="58" spans="4:15" ht="25.5">
      <c r="D58" s="315"/>
      <c r="E58" s="315"/>
      <c r="F58" s="98"/>
      <c r="G58" s="98"/>
      <c r="H58" s="149" t="s">
        <v>196</v>
      </c>
      <c r="I58" s="77">
        <v>2014</v>
      </c>
      <c r="J58" s="77">
        <v>2015</v>
      </c>
      <c r="K58" s="77">
        <v>2016</v>
      </c>
      <c r="L58" s="231"/>
      <c r="M58" s="210"/>
      <c r="N58" s="210"/>
      <c r="O58" s="210"/>
    </row>
    <row r="59" spans="4:15" ht="24.75" customHeight="1">
      <c r="D59" s="322" t="s">
        <v>469</v>
      </c>
      <c r="E59" s="322"/>
      <c r="F59" s="322"/>
      <c r="G59" s="159">
        <f>G57+I57</f>
        <v>0</v>
      </c>
      <c r="H59" s="160" t="e">
        <f>H55+L55</f>
        <v>#REF!</v>
      </c>
      <c r="I59" s="160">
        <f>SUM(I55)</f>
        <v>52551</v>
      </c>
      <c r="J59" s="160">
        <f>J55+N55</f>
        <v>55323</v>
      </c>
      <c r="K59" s="160">
        <f>K55+O55</f>
        <v>55323</v>
      </c>
      <c r="L59" s="232"/>
      <c r="M59" s="233"/>
      <c r="N59" s="233"/>
      <c r="O59" s="233"/>
    </row>
  </sheetData>
  <sheetProtection/>
  <mergeCells count="12">
    <mergeCell ref="D58:E58"/>
    <mergeCell ref="D59:F59"/>
    <mergeCell ref="C55:E55"/>
    <mergeCell ref="B5:E5"/>
    <mergeCell ref="B53:E53"/>
    <mergeCell ref="E3:E4"/>
    <mergeCell ref="A3:A4"/>
    <mergeCell ref="B3:B4"/>
    <mergeCell ref="C3:C4"/>
    <mergeCell ref="D3:D4"/>
    <mergeCell ref="F3:K3"/>
    <mergeCell ref="L3:O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12"/>
  <sheetViews>
    <sheetView zoomScalePageLayoutView="0" workbookViewId="0" topLeftCell="A48">
      <selection activeCell="I97" sqref="I97"/>
    </sheetView>
  </sheetViews>
  <sheetFormatPr defaultColWidth="9.140625" defaultRowHeight="12.75" outlineLevelRow="1"/>
  <cols>
    <col min="1" max="1" width="3.421875" style="0" customWidth="1"/>
    <col min="2" max="2" width="4.8515625" style="0" customWidth="1"/>
    <col min="4" max="4" width="10.140625" style="0" customWidth="1"/>
    <col min="5" max="5" width="32.57421875" style="0" customWidth="1"/>
    <col min="6" max="6" width="10.8515625" style="0" hidden="1" customWidth="1"/>
    <col min="7" max="8" width="10.28125" style="0" hidden="1" customWidth="1"/>
    <col min="9" max="9" width="11.57421875" style="0" customWidth="1"/>
    <col min="10" max="10" width="11.00390625" style="0" customWidth="1"/>
    <col min="11" max="11" width="12.7109375" style="0" customWidth="1"/>
    <col min="12" max="12" width="8.7109375" style="0" hidden="1" customWidth="1"/>
    <col min="13" max="13" width="10.57421875" style="0" customWidth="1"/>
    <col min="14" max="15" width="8.7109375" style="0" customWidth="1"/>
  </cols>
  <sheetData>
    <row r="2" spans="1:3" ht="17.25" customHeight="1">
      <c r="A2" s="97"/>
      <c r="C2" s="76" t="s">
        <v>352</v>
      </c>
    </row>
    <row r="3" spans="1:3" ht="17.25" customHeight="1">
      <c r="A3" s="97"/>
      <c r="C3" s="76"/>
    </row>
    <row r="4" spans="1:15" ht="12.75">
      <c r="A4" s="315"/>
      <c r="B4" s="318" t="s">
        <v>105</v>
      </c>
      <c r="C4" s="319" t="s">
        <v>106</v>
      </c>
      <c r="D4" s="334" t="s">
        <v>108</v>
      </c>
      <c r="E4" s="315" t="s">
        <v>107</v>
      </c>
      <c r="F4" s="324" t="s">
        <v>41</v>
      </c>
      <c r="G4" s="320"/>
      <c r="H4" s="320"/>
      <c r="I4" s="320"/>
      <c r="J4" s="320"/>
      <c r="K4" s="325"/>
      <c r="L4" s="326" t="s">
        <v>42</v>
      </c>
      <c r="M4" s="320"/>
      <c r="N4" s="320"/>
      <c r="O4" s="321"/>
    </row>
    <row r="5" spans="1:15" ht="27.75" customHeight="1">
      <c r="A5" s="315"/>
      <c r="B5" s="318"/>
      <c r="C5" s="319"/>
      <c r="D5" s="334"/>
      <c r="E5" s="315"/>
      <c r="F5" s="77" t="s">
        <v>111</v>
      </c>
      <c r="G5" s="77" t="s">
        <v>112</v>
      </c>
      <c r="H5" s="149" t="s">
        <v>196</v>
      </c>
      <c r="I5" s="77">
        <v>2014</v>
      </c>
      <c r="J5" s="77">
        <v>2015</v>
      </c>
      <c r="K5" s="77">
        <v>2016</v>
      </c>
      <c r="L5" s="161" t="s">
        <v>196</v>
      </c>
      <c r="M5" s="77">
        <v>2014</v>
      </c>
      <c r="N5" s="77">
        <v>2015</v>
      </c>
      <c r="O5" s="77">
        <v>2016</v>
      </c>
    </row>
    <row r="6" spans="1:15" ht="13.5" customHeight="1">
      <c r="A6" s="78">
        <v>1</v>
      </c>
      <c r="B6" s="327" t="s">
        <v>353</v>
      </c>
      <c r="C6" s="327"/>
      <c r="D6" s="327"/>
      <c r="E6" s="327"/>
      <c r="F6" s="90">
        <f aca="true" t="shared" si="0" ref="F6:O6">SUM(F7:F27)</f>
        <v>89000</v>
      </c>
      <c r="G6" s="90">
        <f t="shared" si="0"/>
        <v>1104</v>
      </c>
      <c r="H6" s="90">
        <f t="shared" si="0"/>
        <v>1166</v>
      </c>
      <c r="I6" s="90">
        <f t="shared" si="0"/>
        <v>6138</v>
      </c>
      <c r="J6" s="90">
        <f t="shared" si="0"/>
        <v>3638</v>
      </c>
      <c r="K6" s="156">
        <f t="shared" si="0"/>
        <v>3638</v>
      </c>
      <c r="L6" s="162">
        <f t="shared" si="0"/>
        <v>0</v>
      </c>
      <c r="M6" s="90">
        <f t="shared" si="0"/>
        <v>0</v>
      </c>
      <c r="N6" s="90">
        <f t="shared" si="0"/>
        <v>0</v>
      </c>
      <c r="O6" s="90">
        <f t="shared" si="0"/>
        <v>0</v>
      </c>
    </row>
    <row r="7" spans="1:15" s="47" customFormat="1" ht="12" customHeight="1" outlineLevel="1">
      <c r="A7" s="80">
        <v>2</v>
      </c>
      <c r="B7" s="244">
        <v>111</v>
      </c>
      <c r="C7" s="81" t="s">
        <v>94</v>
      </c>
      <c r="D7" s="82">
        <v>632001</v>
      </c>
      <c r="E7" s="83" t="s">
        <v>354</v>
      </c>
      <c r="F7" s="84">
        <v>3000</v>
      </c>
      <c r="G7" s="84">
        <v>83</v>
      </c>
      <c r="H7" s="84">
        <v>80</v>
      </c>
      <c r="I7" s="84">
        <v>130</v>
      </c>
      <c r="J7" s="84">
        <v>130</v>
      </c>
      <c r="K7" s="84">
        <v>130</v>
      </c>
      <c r="L7" s="163"/>
      <c r="M7" s="84"/>
      <c r="N7" s="84"/>
      <c r="O7" s="84"/>
    </row>
    <row r="8" spans="1:15" s="47" customFormat="1" ht="12" customHeight="1" hidden="1" outlineLevel="1">
      <c r="A8" s="80">
        <v>3</v>
      </c>
      <c r="B8" s="80"/>
      <c r="C8" s="81" t="s">
        <v>94</v>
      </c>
      <c r="D8" s="82" t="s">
        <v>68</v>
      </c>
      <c r="E8" s="95" t="s">
        <v>70</v>
      </c>
      <c r="F8" s="84">
        <v>5000</v>
      </c>
      <c r="G8" s="84">
        <v>0</v>
      </c>
      <c r="H8" s="84">
        <v>0</v>
      </c>
      <c r="I8" s="84"/>
      <c r="J8" s="84"/>
      <c r="K8" s="84"/>
      <c r="L8" s="163"/>
      <c r="M8" s="84"/>
      <c r="N8" s="84"/>
      <c r="O8" s="84"/>
    </row>
    <row r="9" spans="1:15" s="47" customFormat="1" ht="12" customHeight="1" hidden="1" outlineLevel="1">
      <c r="A9" s="78">
        <v>4</v>
      </c>
      <c r="B9" s="80"/>
      <c r="C9" s="81" t="s">
        <v>94</v>
      </c>
      <c r="D9" s="86" t="s">
        <v>71</v>
      </c>
      <c r="E9" s="95" t="s">
        <v>72</v>
      </c>
      <c r="F9" s="84">
        <v>5000</v>
      </c>
      <c r="G9" s="84">
        <v>12</v>
      </c>
      <c r="H9" s="84">
        <v>0</v>
      </c>
      <c r="I9" s="84"/>
      <c r="J9" s="84"/>
      <c r="K9" s="84"/>
      <c r="L9" s="163"/>
      <c r="M9" s="84"/>
      <c r="N9" s="84"/>
      <c r="O9" s="84"/>
    </row>
    <row r="10" spans="1:15" s="47" customFormat="1" ht="12" customHeight="1" hidden="1" outlineLevel="1">
      <c r="A10" s="80">
        <v>5</v>
      </c>
      <c r="B10" s="80"/>
      <c r="C10" s="81" t="s">
        <v>94</v>
      </c>
      <c r="D10" s="82" t="s">
        <v>87</v>
      </c>
      <c r="E10" s="83" t="s">
        <v>76</v>
      </c>
      <c r="F10" s="84">
        <v>40000</v>
      </c>
      <c r="G10" s="84">
        <v>0</v>
      </c>
      <c r="H10" s="84">
        <v>0</v>
      </c>
      <c r="I10" s="84"/>
      <c r="J10" s="84"/>
      <c r="K10" s="84"/>
      <c r="L10" s="163"/>
      <c r="M10" s="84"/>
      <c r="N10" s="84"/>
      <c r="O10" s="84"/>
    </row>
    <row r="11" spans="1:15" s="47" customFormat="1" ht="12" customHeight="1" outlineLevel="1">
      <c r="A11" s="80">
        <v>3</v>
      </c>
      <c r="B11" s="80">
        <v>111</v>
      </c>
      <c r="C11" s="81" t="s">
        <v>94</v>
      </c>
      <c r="D11" s="82">
        <v>632002</v>
      </c>
      <c r="E11" s="83" t="s">
        <v>356</v>
      </c>
      <c r="F11" s="84"/>
      <c r="G11" s="84"/>
      <c r="H11" s="84"/>
      <c r="I11" s="84">
        <v>30</v>
      </c>
      <c r="J11" s="84">
        <v>30</v>
      </c>
      <c r="K11" s="84">
        <v>30</v>
      </c>
      <c r="L11" s="163"/>
      <c r="M11" s="84"/>
      <c r="N11" s="84"/>
      <c r="O11" s="84"/>
    </row>
    <row r="12" spans="1:15" s="47" customFormat="1" ht="12" customHeight="1" outlineLevel="1">
      <c r="A12" s="80">
        <v>4</v>
      </c>
      <c r="B12" s="80">
        <v>111</v>
      </c>
      <c r="C12" s="81" t="s">
        <v>94</v>
      </c>
      <c r="D12" s="82">
        <v>632003</v>
      </c>
      <c r="E12" s="83" t="s">
        <v>355</v>
      </c>
      <c r="F12" s="84"/>
      <c r="G12" s="84"/>
      <c r="H12" s="84"/>
      <c r="I12" s="84">
        <v>100</v>
      </c>
      <c r="J12" s="84">
        <v>100</v>
      </c>
      <c r="K12" s="84">
        <v>100</v>
      </c>
      <c r="L12" s="163"/>
      <c r="M12" s="84"/>
      <c r="N12" s="84"/>
      <c r="O12" s="84"/>
    </row>
    <row r="13" spans="1:15" s="47" customFormat="1" ht="12" customHeight="1">
      <c r="A13" s="80">
        <v>5</v>
      </c>
      <c r="B13" s="80">
        <v>111</v>
      </c>
      <c r="C13" s="81" t="s">
        <v>94</v>
      </c>
      <c r="D13" s="86">
        <v>633006</v>
      </c>
      <c r="E13" s="95" t="s">
        <v>357</v>
      </c>
      <c r="F13" s="84">
        <v>2000</v>
      </c>
      <c r="G13" s="84">
        <v>0</v>
      </c>
      <c r="H13" s="84">
        <v>66</v>
      </c>
      <c r="I13" s="84">
        <v>60</v>
      </c>
      <c r="J13" s="84">
        <v>60</v>
      </c>
      <c r="K13" s="84">
        <v>60</v>
      </c>
      <c r="L13" s="163"/>
      <c r="M13" s="84"/>
      <c r="N13" s="84"/>
      <c r="O13" s="84"/>
    </row>
    <row r="14" spans="1:15" s="47" customFormat="1" ht="12" customHeight="1" outlineLevel="1">
      <c r="A14" s="78">
        <v>6</v>
      </c>
      <c r="B14" s="80">
        <v>111</v>
      </c>
      <c r="C14" s="81" t="s">
        <v>94</v>
      </c>
      <c r="D14" s="82">
        <v>633011</v>
      </c>
      <c r="E14" s="83" t="s">
        <v>358</v>
      </c>
      <c r="F14" s="84">
        <v>10000</v>
      </c>
      <c r="G14" s="84">
        <v>33</v>
      </c>
      <c r="H14" s="84">
        <v>40</v>
      </c>
      <c r="I14" s="84">
        <v>810</v>
      </c>
      <c r="J14" s="84">
        <v>810</v>
      </c>
      <c r="K14" s="84">
        <v>810</v>
      </c>
      <c r="L14" s="163"/>
      <c r="M14" s="84"/>
      <c r="N14" s="84"/>
      <c r="O14" s="84"/>
    </row>
    <row r="15" spans="1:15" s="47" customFormat="1" ht="12" customHeight="1" outlineLevel="1">
      <c r="A15" s="78">
        <v>7</v>
      </c>
      <c r="B15" s="80">
        <v>111</v>
      </c>
      <c r="C15" s="81" t="s">
        <v>94</v>
      </c>
      <c r="D15" s="82">
        <v>637004</v>
      </c>
      <c r="E15" s="83" t="s">
        <v>359</v>
      </c>
      <c r="F15" s="84"/>
      <c r="G15" s="84"/>
      <c r="H15" s="84"/>
      <c r="I15" s="84">
        <v>200</v>
      </c>
      <c r="J15" s="84">
        <v>200</v>
      </c>
      <c r="K15" s="84">
        <v>200</v>
      </c>
      <c r="L15" s="163"/>
      <c r="M15" s="84"/>
      <c r="N15" s="84"/>
      <c r="O15" s="84"/>
    </row>
    <row r="16" spans="1:15" s="47" customFormat="1" ht="12" customHeight="1" outlineLevel="1">
      <c r="A16" s="78">
        <v>8</v>
      </c>
      <c r="B16" s="80">
        <v>111</v>
      </c>
      <c r="C16" s="81" t="s">
        <v>94</v>
      </c>
      <c r="D16" s="82">
        <v>637007</v>
      </c>
      <c r="E16" s="83" t="s">
        <v>360</v>
      </c>
      <c r="F16" s="84"/>
      <c r="G16" s="84"/>
      <c r="H16" s="84"/>
      <c r="I16" s="84">
        <v>100</v>
      </c>
      <c r="J16" s="84">
        <v>100</v>
      </c>
      <c r="K16" s="84">
        <v>100</v>
      </c>
      <c r="L16" s="163"/>
      <c r="M16" s="84"/>
      <c r="N16" s="84"/>
      <c r="O16" s="84"/>
    </row>
    <row r="17" spans="1:15" s="47" customFormat="1" ht="12" customHeight="1" outlineLevel="1">
      <c r="A17" s="78">
        <v>9</v>
      </c>
      <c r="B17" s="80">
        <v>41</v>
      </c>
      <c r="C17" s="81" t="s">
        <v>94</v>
      </c>
      <c r="D17" s="82">
        <v>642014</v>
      </c>
      <c r="E17" s="83" t="s">
        <v>361</v>
      </c>
      <c r="F17" s="84">
        <v>24000</v>
      </c>
      <c r="G17" s="84">
        <v>976</v>
      </c>
      <c r="H17" s="84">
        <v>980</v>
      </c>
      <c r="I17" s="84">
        <v>2208</v>
      </c>
      <c r="J17" s="84">
        <v>2208</v>
      </c>
      <c r="K17" s="84">
        <v>2208</v>
      </c>
      <c r="L17" s="163"/>
      <c r="M17" s="84"/>
      <c r="N17" s="84"/>
      <c r="O17" s="84"/>
    </row>
    <row r="18" spans="1:15" s="47" customFormat="1" ht="12" customHeight="1" outlineLevel="1">
      <c r="A18" s="78">
        <v>10</v>
      </c>
      <c r="B18" s="80">
        <v>111</v>
      </c>
      <c r="C18" s="81" t="s">
        <v>149</v>
      </c>
      <c r="D18" s="82">
        <v>621</v>
      </c>
      <c r="E18" s="83" t="s">
        <v>393</v>
      </c>
      <c r="F18" s="84"/>
      <c r="G18" s="84"/>
      <c r="H18" s="84"/>
      <c r="I18" s="84">
        <v>126</v>
      </c>
      <c r="J18" s="84">
        <v>0</v>
      </c>
      <c r="K18" s="84">
        <v>0</v>
      </c>
      <c r="L18" s="163"/>
      <c r="M18" s="84"/>
      <c r="N18" s="84"/>
      <c r="O18" s="84"/>
    </row>
    <row r="19" spans="1:15" s="47" customFormat="1" ht="12" customHeight="1" outlineLevel="1">
      <c r="A19" s="78">
        <v>11</v>
      </c>
      <c r="B19" s="80">
        <v>111</v>
      </c>
      <c r="C19" s="81" t="s">
        <v>149</v>
      </c>
      <c r="D19" s="82">
        <v>625</v>
      </c>
      <c r="E19" s="83" t="s">
        <v>394</v>
      </c>
      <c r="F19" s="84"/>
      <c r="G19" s="84"/>
      <c r="H19" s="84"/>
      <c r="I19" s="84">
        <v>314</v>
      </c>
      <c r="J19" s="84">
        <v>0</v>
      </c>
      <c r="K19" s="84">
        <v>0</v>
      </c>
      <c r="L19" s="163"/>
      <c r="M19" s="84"/>
      <c r="N19" s="84"/>
      <c r="O19" s="84"/>
    </row>
    <row r="20" spans="1:15" s="47" customFormat="1" ht="12" customHeight="1" outlineLevel="1">
      <c r="A20" s="78">
        <v>12</v>
      </c>
      <c r="B20" s="80">
        <v>111</v>
      </c>
      <c r="C20" s="81" t="s">
        <v>149</v>
      </c>
      <c r="D20" s="82">
        <v>632003</v>
      </c>
      <c r="E20" s="83" t="s">
        <v>386</v>
      </c>
      <c r="F20" s="83" t="s">
        <v>150</v>
      </c>
      <c r="G20" s="84"/>
      <c r="H20" s="84"/>
      <c r="I20" s="84">
        <v>15</v>
      </c>
      <c r="J20" s="84">
        <v>0</v>
      </c>
      <c r="K20" s="84">
        <v>0</v>
      </c>
      <c r="L20" s="163"/>
      <c r="M20" s="84"/>
      <c r="N20" s="84"/>
      <c r="O20" s="84"/>
    </row>
    <row r="21" spans="1:15" s="47" customFormat="1" ht="12" customHeight="1" outlineLevel="1">
      <c r="A21" s="78">
        <v>13</v>
      </c>
      <c r="B21" s="80">
        <v>111</v>
      </c>
      <c r="C21" s="81" t="s">
        <v>149</v>
      </c>
      <c r="D21" s="82">
        <v>633006</v>
      </c>
      <c r="E21" s="83" t="s">
        <v>387</v>
      </c>
      <c r="F21" s="83" t="s">
        <v>58</v>
      </c>
      <c r="G21" s="84"/>
      <c r="H21" s="84"/>
      <c r="I21" s="84">
        <v>200</v>
      </c>
      <c r="J21" s="84">
        <v>0</v>
      </c>
      <c r="K21" s="84">
        <v>0</v>
      </c>
      <c r="L21" s="163"/>
      <c r="M21" s="84"/>
      <c r="N21" s="84"/>
      <c r="O21" s="84"/>
    </row>
    <row r="22" spans="1:15" s="47" customFormat="1" ht="12" customHeight="1" outlineLevel="1">
      <c r="A22" s="78">
        <v>14</v>
      </c>
      <c r="B22" s="80">
        <v>111</v>
      </c>
      <c r="C22" s="81" t="s">
        <v>149</v>
      </c>
      <c r="D22" s="82">
        <v>633011</v>
      </c>
      <c r="E22" s="83" t="s">
        <v>395</v>
      </c>
      <c r="F22" s="83"/>
      <c r="G22" s="84"/>
      <c r="H22" s="84"/>
      <c r="I22" s="84">
        <v>390</v>
      </c>
      <c r="J22" s="84">
        <v>0</v>
      </c>
      <c r="K22" s="84">
        <v>0</v>
      </c>
      <c r="L22" s="163"/>
      <c r="M22" s="84"/>
      <c r="N22" s="84"/>
      <c r="O22" s="84"/>
    </row>
    <row r="23" spans="1:15" s="47" customFormat="1" ht="12" customHeight="1" outlineLevel="1">
      <c r="A23" s="78">
        <v>15</v>
      </c>
      <c r="B23" s="80">
        <v>111</v>
      </c>
      <c r="C23" s="81" t="s">
        <v>149</v>
      </c>
      <c r="D23" s="82">
        <v>633016</v>
      </c>
      <c r="E23" s="83" t="s">
        <v>388</v>
      </c>
      <c r="F23" s="83" t="s">
        <v>151</v>
      </c>
      <c r="G23" s="84"/>
      <c r="H23" s="84"/>
      <c r="I23" s="84">
        <v>42</v>
      </c>
      <c r="J23" s="84">
        <v>0</v>
      </c>
      <c r="K23" s="84">
        <v>0</v>
      </c>
      <c r="L23" s="163"/>
      <c r="M23" s="84"/>
      <c r="N23" s="84"/>
      <c r="O23" s="84"/>
    </row>
    <row r="24" spans="1:15" s="47" customFormat="1" ht="12" customHeight="1" outlineLevel="1">
      <c r="A24" s="78">
        <v>16</v>
      </c>
      <c r="B24" s="80">
        <v>111</v>
      </c>
      <c r="C24" s="81" t="s">
        <v>149</v>
      </c>
      <c r="D24" s="82">
        <v>637004</v>
      </c>
      <c r="E24" s="83" t="s">
        <v>389</v>
      </c>
      <c r="F24" s="83"/>
      <c r="G24" s="84"/>
      <c r="H24" s="84"/>
      <c r="I24" s="84">
        <v>78</v>
      </c>
      <c r="J24" s="84">
        <v>0</v>
      </c>
      <c r="K24" s="84">
        <v>0</v>
      </c>
      <c r="L24" s="163"/>
      <c r="M24" s="84"/>
      <c r="N24" s="84"/>
      <c r="O24" s="84"/>
    </row>
    <row r="25" spans="1:15" s="47" customFormat="1" ht="12" customHeight="1" outlineLevel="1">
      <c r="A25" s="78">
        <v>17</v>
      </c>
      <c r="B25" s="80">
        <v>111</v>
      </c>
      <c r="C25" s="81" t="s">
        <v>149</v>
      </c>
      <c r="D25" s="82">
        <v>637007</v>
      </c>
      <c r="E25" s="83" t="s">
        <v>390</v>
      </c>
      <c r="F25" s="83" t="s">
        <v>152</v>
      </c>
      <c r="G25" s="84"/>
      <c r="H25" s="84"/>
      <c r="I25" s="84">
        <v>75</v>
      </c>
      <c r="J25" s="84">
        <v>0</v>
      </c>
      <c r="K25" s="84">
        <v>0</v>
      </c>
      <c r="L25" s="163"/>
      <c r="M25" s="84"/>
      <c r="N25" s="84"/>
      <c r="O25" s="84"/>
    </row>
    <row r="26" spans="1:15" s="47" customFormat="1" ht="12" customHeight="1" outlineLevel="1">
      <c r="A26" s="78">
        <v>18</v>
      </c>
      <c r="B26" s="80">
        <v>111</v>
      </c>
      <c r="C26" s="81" t="s">
        <v>149</v>
      </c>
      <c r="D26" s="82">
        <v>637026</v>
      </c>
      <c r="E26" s="83" t="s">
        <v>391</v>
      </c>
      <c r="F26" s="83" t="s">
        <v>153</v>
      </c>
      <c r="G26" s="84"/>
      <c r="H26" s="84"/>
      <c r="I26" s="84">
        <v>960</v>
      </c>
      <c r="J26" s="84">
        <v>0</v>
      </c>
      <c r="K26" s="84">
        <v>0</v>
      </c>
      <c r="L26" s="163"/>
      <c r="M26" s="84"/>
      <c r="N26" s="84"/>
      <c r="O26" s="84"/>
    </row>
    <row r="27" spans="1:15" s="47" customFormat="1" ht="12" customHeight="1" outlineLevel="1">
      <c r="A27" s="78">
        <v>19</v>
      </c>
      <c r="B27" s="80">
        <v>111</v>
      </c>
      <c r="C27" s="81" t="s">
        <v>149</v>
      </c>
      <c r="D27" s="82">
        <v>637027</v>
      </c>
      <c r="E27" s="83" t="s">
        <v>392</v>
      </c>
      <c r="F27" s="83" t="s">
        <v>154</v>
      </c>
      <c r="G27" s="84"/>
      <c r="H27" s="84"/>
      <c r="I27" s="84">
        <v>300</v>
      </c>
      <c r="J27" s="84">
        <v>0</v>
      </c>
      <c r="K27" s="84">
        <v>0</v>
      </c>
      <c r="L27" s="163"/>
      <c r="M27" s="84"/>
      <c r="N27" s="84"/>
      <c r="O27" s="84"/>
    </row>
    <row r="28" spans="1:15" ht="13.5" customHeight="1">
      <c r="A28" s="80">
        <v>20</v>
      </c>
      <c r="B28" s="327" t="s">
        <v>362</v>
      </c>
      <c r="C28" s="327"/>
      <c r="D28" s="327"/>
      <c r="E28" s="327"/>
      <c r="F28" s="90">
        <f aca="true" t="shared" si="1" ref="F28:O28">SUM(F29:F49)</f>
        <v>1342000</v>
      </c>
      <c r="G28" s="90">
        <f t="shared" si="1"/>
        <v>44487</v>
      </c>
      <c r="H28" s="90">
        <f t="shared" si="1"/>
        <v>25876</v>
      </c>
      <c r="I28" s="90">
        <f t="shared" si="1"/>
        <v>1810</v>
      </c>
      <c r="J28" s="90">
        <f t="shared" si="1"/>
        <v>1900</v>
      </c>
      <c r="K28" s="156">
        <f t="shared" si="1"/>
        <v>1900</v>
      </c>
      <c r="L28" s="162">
        <f t="shared" si="1"/>
        <v>0</v>
      </c>
      <c r="M28" s="90">
        <f t="shared" si="1"/>
        <v>0</v>
      </c>
      <c r="N28" s="90">
        <f t="shared" si="1"/>
        <v>0</v>
      </c>
      <c r="O28" s="90">
        <f t="shared" si="1"/>
        <v>0</v>
      </c>
    </row>
    <row r="29" spans="1:15" s="47" customFormat="1" ht="12" customHeight="1" outlineLevel="1">
      <c r="A29" s="78">
        <v>21</v>
      </c>
      <c r="B29" s="80">
        <v>111</v>
      </c>
      <c r="C29" s="81" t="s">
        <v>363</v>
      </c>
      <c r="D29" s="82">
        <v>611000</v>
      </c>
      <c r="E29" s="83" t="s">
        <v>324</v>
      </c>
      <c r="F29" s="84">
        <v>320000</v>
      </c>
      <c r="G29" s="84">
        <v>9000</v>
      </c>
      <c r="H29" s="84">
        <v>718</v>
      </c>
      <c r="I29" s="84">
        <v>696</v>
      </c>
      <c r="J29" s="84">
        <v>696</v>
      </c>
      <c r="K29" s="84">
        <v>696</v>
      </c>
      <c r="L29" s="163"/>
      <c r="M29" s="84"/>
      <c r="N29" s="84"/>
      <c r="O29" s="84"/>
    </row>
    <row r="30" spans="1:15" s="47" customFormat="1" ht="12" customHeight="1" outlineLevel="1">
      <c r="A30" s="78">
        <v>22</v>
      </c>
      <c r="B30" s="80">
        <v>111</v>
      </c>
      <c r="C30" s="81" t="s">
        <v>363</v>
      </c>
      <c r="D30" s="82">
        <v>621000</v>
      </c>
      <c r="E30" s="83" t="s">
        <v>326</v>
      </c>
      <c r="F30" s="84">
        <v>320000</v>
      </c>
      <c r="G30" s="84">
        <v>9000</v>
      </c>
      <c r="H30" s="84">
        <v>9000</v>
      </c>
      <c r="I30" s="84">
        <v>70</v>
      </c>
      <c r="J30" s="84">
        <v>70</v>
      </c>
      <c r="K30" s="84">
        <v>70</v>
      </c>
      <c r="L30" s="163"/>
      <c r="M30" s="84"/>
      <c r="N30" s="84"/>
      <c r="O30" s="84"/>
    </row>
    <row r="31" spans="1:15" s="47" customFormat="1" ht="12" customHeight="1" outlineLevel="1">
      <c r="A31" s="80">
        <v>23</v>
      </c>
      <c r="B31" s="80">
        <v>111</v>
      </c>
      <c r="C31" s="81" t="s">
        <v>363</v>
      </c>
      <c r="D31" s="89" t="s">
        <v>13</v>
      </c>
      <c r="E31" s="83" t="s">
        <v>30</v>
      </c>
      <c r="F31" s="84">
        <v>80000</v>
      </c>
      <c r="G31" s="84">
        <v>5104</v>
      </c>
      <c r="H31" s="84">
        <v>483</v>
      </c>
      <c r="I31" s="84">
        <v>10</v>
      </c>
      <c r="J31" s="84">
        <v>10</v>
      </c>
      <c r="K31" s="84">
        <v>10</v>
      </c>
      <c r="L31" s="163"/>
      <c r="M31" s="84"/>
      <c r="N31" s="84"/>
      <c r="O31" s="84"/>
    </row>
    <row r="32" spans="1:15" s="47" customFormat="1" ht="12" customHeight="1" outlineLevel="1">
      <c r="A32" s="80">
        <v>24</v>
      </c>
      <c r="B32" s="80">
        <v>111</v>
      </c>
      <c r="C32" s="81" t="s">
        <v>363</v>
      </c>
      <c r="D32" s="89" t="s">
        <v>14</v>
      </c>
      <c r="E32" s="83" t="s">
        <v>31</v>
      </c>
      <c r="F32" s="84">
        <v>80000</v>
      </c>
      <c r="G32" s="84">
        <v>5104</v>
      </c>
      <c r="H32" s="84">
        <v>5104</v>
      </c>
      <c r="I32" s="84">
        <v>97</v>
      </c>
      <c r="J32" s="84">
        <v>97</v>
      </c>
      <c r="K32" s="84">
        <v>97</v>
      </c>
      <c r="L32" s="163"/>
      <c r="M32" s="84"/>
      <c r="N32" s="84"/>
      <c r="O32" s="84"/>
    </row>
    <row r="33" spans="1:15" s="47" customFormat="1" ht="12" customHeight="1" outlineLevel="1">
      <c r="A33" s="80">
        <v>25</v>
      </c>
      <c r="B33" s="80">
        <v>111</v>
      </c>
      <c r="C33" s="81" t="s">
        <v>363</v>
      </c>
      <c r="D33" s="82">
        <v>625003</v>
      </c>
      <c r="E33" s="83" t="s">
        <v>28</v>
      </c>
      <c r="F33" s="84">
        <v>0</v>
      </c>
      <c r="G33" s="84">
        <v>24</v>
      </c>
      <c r="H33" s="84">
        <v>24</v>
      </c>
      <c r="I33" s="84">
        <v>6</v>
      </c>
      <c r="J33" s="84">
        <v>6</v>
      </c>
      <c r="K33" s="84">
        <v>6</v>
      </c>
      <c r="L33" s="163"/>
      <c r="M33" s="84"/>
      <c r="N33" s="84"/>
      <c r="O33" s="84"/>
    </row>
    <row r="34" spans="1:15" s="47" customFormat="1" ht="12" customHeight="1" outlineLevel="1">
      <c r="A34" s="78">
        <v>26</v>
      </c>
      <c r="B34" s="80">
        <v>111</v>
      </c>
      <c r="C34" s="81" t="s">
        <v>363</v>
      </c>
      <c r="D34" s="82">
        <v>625004</v>
      </c>
      <c r="E34" s="83" t="s">
        <v>32</v>
      </c>
      <c r="F34" s="84">
        <v>100000</v>
      </c>
      <c r="G34" s="84">
        <v>3186</v>
      </c>
      <c r="H34" s="84">
        <v>220</v>
      </c>
      <c r="I34" s="84">
        <v>21</v>
      </c>
      <c r="J34" s="84">
        <v>21</v>
      </c>
      <c r="K34" s="84">
        <v>21</v>
      </c>
      <c r="L34" s="163"/>
      <c r="M34" s="84"/>
      <c r="N34" s="84"/>
      <c r="O34" s="84"/>
    </row>
    <row r="35" spans="1:15" s="47" customFormat="1" ht="12" customHeight="1" outlineLevel="1">
      <c r="A35" s="78">
        <v>27</v>
      </c>
      <c r="B35" s="80">
        <v>111</v>
      </c>
      <c r="C35" s="81" t="s">
        <v>363</v>
      </c>
      <c r="D35" s="82">
        <v>625005</v>
      </c>
      <c r="E35" s="83" t="s">
        <v>15</v>
      </c>
      <c r="F35" s="84">
        <v>100000</v>
      </c>
      <c r="G35" s="84">
        <v>3186</v>
      </c>
      <c r="H35" s="84">
        <v>3186</v>
      </c>
      <c r="I35" s="84">
        <v>7</v>
      </c>
      <c r="J35" s="84">
        <v>7</v>
      </c>
      <c r="K35" s="84">
        <v>7</v>
      </c>
      <c r="L35" s="163"/>
      <c r="M35" s="84"/>
      <c r="N35" s="84"/>
      <c r="O35" s="84"/>
    </row>
    <row r="36" spans="1:15" s="47" customFormat="1" ht="12" customHeight="1" outlineLevel="1">
      <c r="A36" s="80">
        <v>28</v>
      </c>
      <c r="B36" s="80">
        <v>111</v>
      </c>
      <c r="C36" s="81" t="s">
        <v>363</v>
      </c>
      <c r="D36" s="82">
        <v>625007</v>
      </c>
      <c r="E36" s="83" t="s">
        <v>29</v>
      </c>
      <c r="F36" s="84">
        <v>40000</v>
      </c>
      <c r="G36" s="84">
        <v>1734</v>
      </c>
      <c r="H36" s="84">
        <v>1734</v>
      </c>
      <c r="I36" s="84">
        <v>33</v>
      </c>
      <c r="J36" s="84">
        <v>33</v>
      </c>
      <c r="K36" s="84">
        <v>33</v>
      </c>
      <c r="L36" s="163"/>
      <c r="M36" s="84"/>
      <c r="N36" s="84"/>
      <c r="O36" s="84"/>
    </row>
    <row r="37" spans="1:15" s="47" customFormat="1" ht="12" customHeight="1" outlineLevel="1">
      <c r="A37" s="80">
        <v>29</v>
      </c>
      <c r="B37" s="80">
        <v>111</v>
      </c>
      <c r="C37" s="81" t="s">
        <v>363</v>
      </c>
      <c r="D37" s="82">
        <v>631001</v>
      </c>
      <c r="E37" s="83" t="s">
        <v>364</v>
      </c>
      <c r="F37" s="84">
        <v>10000</v>
      </c>
      <c r="G37" s="84">
        <v>242</v>
      </c>
      <c r="H37" s="84">
        <v>242</v>
      </c>
      <c r="I37" s="84">
        <v>30</v>
      </c>
      <c r="J37" s="84">
        <v>50</v>
      </c>
      <c r="K37" s="84">
        <v>50</v>
      </c>
      <c r="L37" s="163"/>
      <c r="M37" s="84"/>
      <c r="N37" s="84"/>
      <c r="O37" s="84"/>
    </row>
    <row r="38" spans="1:15" s="47" customFormat="1" ht="12" customHeight="1" outlineLevel="1">
      <c r="A38" s="78">
        <v>30</v>
      </c>
      <c r="B38" s="80">
        <v>111</v>
      </c>
      <c r="C38" s="81" t="s">
        <v>363</v>
      </c>
      <c r="D38" s="89" t="s">
        <v>351</v>
      </c>
      <c r="E38" s="83" t="s">
        <v>365</v>
      </c>
      <c r="F38" s="84">
        <v>50000</v>
      </c>
      <c r="G38" s="84">
        <v>2426</v>
      </c>
      <c r="H38" s="84">
        <v>2426</v>
      </c>
      <c r="I38" s="84">
        <v>180</v>
      </c>
      <c r="J38" s="84">
        <v>180</v>
      </c>
      <c r="K38" s="84">
        <v>180</v>
      </c>
      <c r="L38" s="163"/>
      <c r="M38" s="84"/>
      <c r="N38" s="84"/>
      <c r="O38" s="84"/>
    </row>
    <row r="39" spans="1:15" s="47" customFormat="1" ht="12" customHeight="1" outlineLevel="1">
      <c r="A39" s="80">
        <v>31</v>
      </c>
      <c r="B39" s="80">
        <v>111</v>
      </c>
      <c r="C39" s="81" t="s">
        <v>363</v>
      </c>
      <c r="D39" s="82" t="s">
        <v>57</v>
      </c>
      <c r="E39" s="83" t="s">
        <v>366</v>
      </c>
      <c r="F39" s="84">
        <v>4000</v>
      </c>
      <c r="G39" s="84">
        <v>138</v>
      </c>
      <c r="H39" s="84">
        <v>138</v>
      </c>
      <c r="I39" s="84">
        <v>60</v>
      </c>
      <c r="J39" s="84">
        <v>80</v>
      </c>
      <c r="K39" s="84">
        <v>80</v>
      </c>
      <c r="L39" s="163"/>
      <c r="M39" s="84"/>
      <c r="N39" s="84"/>
      <c r="O39" s="84"/>
    </row>
    <row r="40" spans="1:15" s="47" customFormat="1" ht="12" customHeight="1" outlineLevel="1">
      <c r="A40" s="80">
        <v>32</v>
      </c>
      <c r="B40" s="80">
        <v>111</v>
      </c>
      <c r="C40" s="81" t="s">
        <v>363</v>
      </c>
      <c r="D40" s="82">
        <v>632002</v>
      </c>
      <c r="E40" s="83" t="s">
        <v>367</v>
      </c>
      <c r="F40" s="84">
        <v>13000</v>
      </c>
      <c r="G40" s="84">
        <v>519</v>
      </c>
      <c r="H40" s="84">
        <v>519</v>
      </c>
      <c r="I40" s="84">
        <v>10</v>
      </c>
      <c r="J40" s="84">
        <v>10</v>
      </c>
      <c r="K40" s="84">
        <v>10</v>
      </c>
      <c r="L40" s="163"/>
      <c r="M40" s="84"/>
      <c r="N40" s="84"/>
      <c r="O40" s="84"/>
    </row>
    <row r="41" spans="1:15" s="47" customFormat="1" ht="12" customHeight="1" outlineLevel="1">
      <c r="A41" s="78">
        <v>33</v>
      </c>
      <c r="B41" s="80">
        <v>111</v>
      </c>
      <c r="C41" s="81" t="s">
        <v>363</v>
      </c>
      <c r="D41" s="82">
        <v>632003</v>
      </c>
      <c r="E41" s="83" t="s">
        <v>368</v>
      </c>
      <c r="F41" s="84">
        <v>5000</v>
      </c>
      <c r="G41" s="84">
        <v>172</v>
      </c>
      <c r="H41" s="84">
        <v>172</v>
      </c>
      <c r="I41" s="84">
        <v>80</v>
      </c>
      <c r="J41" s="84">
        <v>80</v>
      </c>
      <c r="K41" s="84">
        <v>80</v>
      </c>
      <c r="L41" s="163"/>
      <c r="M41" s="84"/>
      <c r="N41" s="84"/>
      <c r="O41" s="84"/>
    </row>
    <row r="42" spans="1:15" s="47" customFormat="1" ht="12" customHeight="1" outlineLevel="1">
      <c r="A42" s="80">
        <v>34</v>
      </c>
      <c r="B42" s="80">
        <v>111</v>
      </c>
      <c r="C42" s="81" t="s">
        <v>363</v>
      </c>
      <c r="D42" s="82">
        <v>633006</v>
      </c>
      <c r="E42" s="83" t="s">
        <v>67</v>
      </c>
      <c r="F42" s="84">
        <v>17000</v>
      </c>
      <c r="G42" s="84">
        <v>823</v>
      </c>
      <c r="H42" s="84">
        <v>823</v>
      </c>
      <c r="I42" s="84">
        <v>150</v>
      </c>
      <c r="J42" s="84">
        <v>200</v>
      </c>
      <c r="K42" s="84">
        <v>200</v>
      </c>
      <c r="L42" s="163"/>
      <c r="M42" s="84"/>
      <c r="N42" s="84"/>
      <c r="O42" s="84"/>
    </row>
    <row r="43" spans="1:15" s="47" customFormat="1" ht="12.75" customHeight="1" outlineLevel="1">
      <c r="A43" s="80">
        <v>35</v>
      </c>
      <c r="B43" s="80">
        <v>111</v>
      </c>
      <c r="C43" s="81" t="s">
        <v>363</v>
      </c>
      <c r="D43" s="86">
        <v>633009</v>
      </c>
      <c r="E43" s="87" t="s">
        <v>334</v>
      </c>
      <c r="F43" s="84">
        <v>25000</v>
      </c>
      <c r="G43" s="84">
        <v>15</v>
      </c>
      <c r="H43" s="84">
        <v>305</v>
      </c>
      <c r="I43" s="84">
        <v>30</v>
      </c>
      <c r="J43" s="84">
        <v>30</v>
      </c>
      <c r="K43" s="84">
        <v>30</v>
      </c>
      <c r="L43" s="163"/>
      <c r="M43" s="84"/>
      <c r="N43" s="84"/>
      <c r="O43" s="84"/>
    </row>
    <row r="44" spans="1:15" s="47" customFormat="1" ht="12.75" customHeight="1" hidden="1" outlineLevel="1">
      <c r="A44" s="78">
        <v>22</v>
      </c>
      <c r="B44" s="80">
        <v>111</v>
      </c>
      <c r="C44" s="81" t="s">
        <v>363</v>
      </c>
      <c r="D44" s="86">
        <v>633004</v>
      </c>
      <c r="E44" s="87" t="s">
        <v>96</v>
      </c>
      <c r="F44" s="84">
        <v>15000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163"/>
      <c r="M44" s="84"/>
      <c r="N44" s="84"/>
      <c r="O44" s="84"/>
    </row>
    <row r="45" spans="1:15" s="47" customFormat="1" ht="12" customHeight="1" outlineLevel="1">
      <c r="A45" s="80">
        <v>36</v>
      </c>
      <c r="B45" s="80">
        <v>111</v>
      </c>
      <c r="C45" s="81" t="s">
        <v>363</v>
      </c>
      <c r="D45" s="86">
        <v>637001</v>
      </c>
      <c r="E45" s="87" t="s">
        <v>348</v>
      </c>
      <c r="F45" s="84">
        <v>40000</v>
      </c>
      <c r="G45" s="84">
        <v>1009</v>
      </c>
      <c r="H45" s="84">
        <v>85</v>
      </c>
      <c r="I45" s="84">
        <v>130</v>
      </c>
      <c r="J45" s="84">
        <v>130</v>
      </c>
      <c r="K45" s="84">
        <v>130</v>
      </c>
      <c r="L45" s="163"/>
      <c r="M45" s="84"/>
      <c r="N45" s="84"/>
      <c r="O45" s="84"/>
    </row>
    <row r="46" spans="1:15" s="47" customFormat="1" ht="12" customHeight="1" outlineLevel="1">
      <c r="A46" s="80">
        <v>37</v>
      </c>
      <c r="B46" s="80">
        <v>111</v>
      </c>
      <c r="C46" s="81" t="s">
        <v>363</v>
      </c>
      <c r="D46" s="86">
        <v>637004</v>
      </c>
      <c r="E46" s="87" t="s">
        <v>91</v>
      </c>
      <c r="F46" s="84">
        <v>6000</v>
      </c>
      <c r="G46" s="84">
        <v>8</v>
      </c>
      <c r="H46" s="84">
        <v>47</v>
      </c>
      <c r="I46" s="84">
        <v>50</v>
      </c>
      <c r="J46" s="84">
        <v>50</v>
      </c>
      <c r="K46" s="84">
        <v>50</v>
      </c>
      <c r="L46" s="163"/>
      <c r="M46" s="84"/>
      <c r="N46" s="84"/>
      <c r="O46" s="84"/>
    </row>
    <row r="47" spans="1:15" s="47" customFormat="1" ht="12" customHeight="1" outlineLevel="1">
      <c r="A47" s="78">
        <v>38</v>
      </c>
      <c r="B47" s="80">
        <v>111</v>
      </c>
      <c r="C47" s="81" t="s">
        <v>363</v>
      </c>
      <c r="D47" s="86">
        <v>637026</v>
      </c>
      <c r="E47" s="87" t="s">
        <v>369</v>
      </c>
      <c r="F47" s="84">
        <v>16000</v>
      </c>
      <c r="G47" s="84">
        <v>500</v>
      </c>
      <c r="H47" s="84">
        <v>400</v>
      </c>
      <c r="I47" s="84">
        <v>100</v>
      </c>
      <c r="J47" s="84">
        <v>100</v>
      </c>
      <c r="K47" s="84">
        <v>100</v>
      </c>
      <c r="L47" s="163"/>
      <c r="M47" s="84"/>
      <c r="N47" s="84"/>
      <c r="O47" s="84"/>
    </row>
    <row r="48" spans="1:15" s="47" customFormat="1" ht="12" customHeight="1" outlineLevel="1">
      <c r="A48" s="80">
        <v>39</v>
      </c>
      <c r="B48" s="80">
        <v>111</v>
      </c>
      <c r="C48" s="81" t="s">
        <v>363</v>
      </c>
      <c r="D48" s="86">
        <v>642006</v>
      </c>
      <c r="E48" s="87" t="s">
        <v>65</v>
      </c>
      <c r="F48" s="84">
        <v>1000</v>
      </c>
      <c r="G48" s="84">
        <v>291</v>
      </c>
      <c r="H48" s="84">
        <v>250</v>
      </c>
      <c r="I48" s="84">
        <v>50</v>
      </c>
      <c r="J48" s="84">
        <v>50</v>
      </c>
      <c r="K48" s="84">
        <v>50</v>
      </c>
      <c r="L48" s="163"/>
      <c r="M48" s="84"/>
      <c r="N48" s="84"/>
      <c r="O48" s="84"/>
    </row>
    <row r="49" spans="1:15" s="47" customFormat="1" ht="12" customHeight="1" hidden="1" outlineLevel="1">
      <c r="A49" s="80">
        <v>32</v>
      </c>
      <c r="B49" s="81"/>
      <c r="C49" s="81" t="s">
        <v>78</v>
      </c>
      <c r="D49" s="82">
        <v>637027</v>
      </c>
      <c r="E49" s="83" t="s">
        <v>35</v>
      </c>
      <c r="F49" s="84">
        <v>100000</v>
      </c>
      <c r="G49" s="84">
        <v>2006</v>
      </c>
      <c r="H49" s="84">
        <v>0</v>
      </c>
      <c r="I49" s="84">
        <v>0</v>
      </c>
      <c r="J49" s="84">
        <v>0</v>
      </c>
      <c r="K49" s="158">
        <v>0</v>
      </c>
      <c r="L49" s="163">
        <v>0</v>
      </c>
      <c r="M49" s="84">
        <v>0</v>
      </c>
      <c r="N49" s="84">
        <v>0</v>
      </c>
      <c r="O49" s="84">
        <v>0</v>
      </c>
    </row>
    <row r="50" spans="1:15" ht="13.5" customHeight="1" collapsed="1">
      <c r="A50" s="80">
        <v>40</v>
      </c>
      <c r="B50" s="327" t="s">
        <v>370</v>
      </c>
      <c r="C50" s="327"/>
      <c r="D50" s="327"/>
      <c r="E50" s="327"/>
      <c r="F50" s="90">
        <f aca="true" t="shared" si="2" ref="F50:O50">SUM(F51)</f>
        <v>0</v>
      </c>
      <c r="G50" s="90">
        <f t="shared" si="2"/>
        <v>72</v>
      </c>
      <c r="H50" s="90">
        <f t="shared" si="2"/>
        <v>0</v>
      </c>
      <c r="I50" s="90">
        <f t="shared" si="2"/>
        <v>30</v>
      </c>
      <c r="J50" s="90">
        <f t="shared" si="2"/>
        <v>30</v>
      </c>
      <c r="K50" s="156">
        <f t="shared" si="2"/>
        <v>30</v>
      </c>
      <c r="L50" s="162">
        <f t="shared" si="2"/>
        <v>0</v>
      </c>
      <c r="M50" s="90">
        <f t="shared" si="2"/>
        <v>0</v>
      </c>
      <c r="N50" s="90">
        <f t="shared" si="2"/>
        <v>0</v>
      </c>
      <c r="O50" s="90">
        <f t="shared" si="2"/>
        <v>0</v>
      </c>
    </row>
    <row r="51" spans="1:15" s="47" customFormat="1" ht="12" customHeight="1" outlineLevel="1">
      <c r="A51" s="78">
        <v>41</v>
      </c>
      <c r="B51" s="80">
        <v>41</v>
      </c>
      <c r="C51" s="81" t="s">
        <v>363</v>
      </c>
      <c r="D51" s="82">
        <v>633006</v>
      </c>
      <c r="E51" s="83" t="s">
        <v>67</v>
      </c>
      <c r="F51" s="84">
        <v>0</v>
      </c>
      <c r="G51" s="84">
        <v>72</v>
      </c>
      <c r="H51" s="84">
        <v>0</v>
      </c>
      <c r="I51" s="84">
        <v>30</v>
      </c>
      <c r="J51" s="84">
        <v>30</v>
      </c>
      <c r="K51" s="158">
        <v>30</v>
      </c>
      <c r="L51" s="163"/>
      <c r="M51" s="84"/>
      <c r="N51" s="84"/>
      <c r="O51" s="84"/>
    </row>
    <row r="52" spans="1:15" ht="13.5" customHeight="1">
      <c r="A52" s="80">
        <v>42</v>
      </c>
      <c r="B52" s="327" t="s">
        <v>371</v>
      </c>
      <c r="C52" s="327"/>
      <c r="D52" s="327"/>
      <c r="E52" s="327"/>
      <c r="F52" s="90">
        <f>SUM(F53:F60)</f>
        <v>0</v>
      </c>
      <c r="G52" s="90" t="e">
        <f>#REF!+#REF!+G61+G68</f>
        <v>#REF!</v>
      </c>
      <c r="H52" s="90" t="e">
        <f>#REF!+#REF!+H61</f>
        <v>#REF!</v>
      </c>
      <c r="I52" s="90">
        <f>SUM(I53:I76)</f>
        <v>1206</v>
      </c>
      <c r="J52" s="90">
        <f>SUM(J53:J76)</f>
        <v>1941</v>
      </c>
      <c r="K52" s="156">
        <f>SUM(K53:K76)</f>
        <v>1941</v>
      </c>
      <c r="L52" s="162" t="e">
        <f>#REF!+#REF!+L61</f>
        <v>#REF!</v>
      </c>
      <c r="M52" s="90">
        <f>SUM(M53:M76)</f>
        <v>0</v>
      </c>
      <c r="N52" s="90">
        <f>SUM(N53:N76)</f>
        <v>0</v>
      </c>
      <c r="O52" s="90">
        <f>SUM(O53:O76)</f>
        <v>0</v>
      </c>
    </row>
    <row r="53" spans="1:15" s="47" customFormat="1" ht="12" customHeight="1">
      <c r="A53" s="78">
        <v>43</v>
      </c>
      <c r="B53" s="137">
        <v>41</v>
      </c>
      <c r="C53" s="81" t="s">
        <v>94</v>
      </c>
      <c r="D53" s="89" t="s">
        <v>14</v>
      </c>
      <c r="E53" s="83" t="s">
        <v>31</v>
      </c>
      <c r="F53" s="84">
        <v>0</v>
      </c>
      <c r="G53" s="84">
        <v>8</v>
      </c>
      <c r="H53" s="141">
        <v>8.3</v>
      </c>
      <c r="I53" s="84">
        <v>54</v>
      </c>
      <c r="J53" s="84">
        <v>54</v>
      </c>
      <c r="K53" s="84">
        <v>54</v>
      </c>
      <c r="L53" s="165"/>
      <c r="M53" s="141"/>
      <c r="N53" s="141"/>
      <c r="O53" s="141"/>
    </row>
    <row r="54" spans="1:15" s="47" customFormat="1" ht="12" customHeight="1">
      <c r="A54" s="80">
        <v>44</v>
      </c>
      <c r="B54" s="137">
        <v>41</v>
      </c>
      <c r="C54" s="81" t="s">
        <v>94</v>
      </c>
      <c r="D54" s="82">
        <v>625003</v>
      </c>
      <c r="E54" s="83" t="s">
        <v>28</v>
      </c>
      <c r="F54" s="84">
        <v>0</v>
      </c>
      <c r="G54" s="84">
        <v>13</v>
      </c>
      <c r="H54" s="141">
        <v>49.1</v>
      </c>
      <c r="I54" s="84">
        <v>3</v>
      </c>
      <c r="J54" s="84">
        <v>3</v>
      </c>
      <c r="K54" s="84">
        <v>3</v>
      </c>
      <c r="L54" s="165"/>
      <c r="M54" s="141"/>
      <c r="N54" s="141"/>
      <c r="O54" s="141"/>
    </row>
    <row r="55" spans="1:15" s="47" customFormat="1" ht="12" customHeight="1">
      <c r="A55" s="80">
        <v>45</v>
      </c>
      <c r="B55" s="137">
        <v>41</v>
      </c>
      <c r="C55" s="81" t="s">
        <v>94</v>
      </c>
      <c r="D55" s="82">
        <v>625007</v>
      </c>
      <c r="E55" s="83" t="s">
        <v>29</v>
      </c>
      <c r="F55" s="84">
        <v>0</v>
      </c>
      <c r="G55" s="84">
        <v>16</v>
      </c>
      <c r="H55" s="141">
        <v>26</v>
      </c>
      <c r="I55" s="84">
        <v>19</v>
      </c>
      <c r="J55" s="84">
        <v>19</v>
      </c>
      <c r="K55" s="84">
        <v>19</v>
      </c>
      <c r="L55" s="165"/>
      <c r="M55" s="141"/>
      <c r="N55" s="141"/>
      <c r="O55" s="141"/>
    </row>
    <row r="56" spans="1:15" s="47" customFormat="1" ht="12" customHeight="1">
      <c r="A56" s="80">
        <v>46</v>
      </c>
      <c r="B56" s="137">
        <v>41</v>
      </c>
      <c r="C56" s="81" t="s">
        <v>94</v>
      </c>
      <c r="D56" s="82">
        <v>632001</v>
      </c>
      <c r="E56" s="83" t="s">
        <v>372</v>
      </c>
      <c r="F56" s="84"/>
      <c r="G56" s="84"/>
      <c r="H56" s="141"/>
      <c r="I56" s="84">
        <v>315</v>
      </c>
      <c r="J56" s="84">
        <v>350</v>
      </c>
      <c r="K56" s="84">
        <v>350</v>
      </c>
      <c r="L56" s="165"/>
      <c r="M56" s="141"/>
      <c r="N56" s="141"/>
      <c r="O56" s="141"/>
    </row>
    <row r="57" spans="1:15" s="47" customFormat="1" ht="12" customHeight="1">
      <c r="A57" s="80">
        <v>47</v>
      </c>
      <c r="B57" s="137">
        <v>41</v>
      </c>
      <c r="C57" s="81" t="s">
        <v>94</v>
      </c>
      <c r="D57" s="82">
        <v>632002</v>
      </c>
      <c r="E57" s="83" t="s">
        <v>373</v>
      </c>
      <c r="F57" s="84"/>
      <c r="G57" s="84"/>
      <c r="H57" s="141"/>
      <c r="I57" s="84">
        <v>100</v>
      </c>
      <c r="J57" s="84">
        <v>100</v>
      </c>
      <c r="K57" s="84">
        <v>100</v>
      </c>
      <c r="L57" s="165"/>
      <c r="M57" s="141"/>
      <c r="N57" s="141"/>
      <c r="O57" s="141"/>
    </row>
    <row r="58" spans="1:15" s="47" customFormat="1" ht="12" customHeight="1">
      <c r="A58" s="78">
        <v>48</v>
      </c>
      <c r="B58" s="137">
        <v>41</v>
      </c>
      <c r="C58" s="81" t="s">
        <v>94</v>
      </c>
      <c r="D58" s="82">
        <v>633006</v>
      </c>
      <c r="E58" s="83" t="s">
        <v>374</v>
      </c>
      <c r="F58" s="84">
        <v>0</v>
      </c>
      <c r="G58" s="84">
        <v>54</v>
      </c>
      <c r="H58" s="141">
        <v>99.6</v>
      </c>
      <c r="I58" s="84">
        <v>300</v>
      </c>
      <c r="J58" s="84">
        <v>1000</v>
      </c>
      <c r="K58" s="84">
        <v>1000</v>
      </c>
      <c r="L58" s="165"/>
      <c r="M58" s="141"/>
      <c r="N58" s="141"/>
      <c r="O58" s="141"/>
    </row>
    <row r="59" spans="1:15" s="47" customFormat="1" ht="12" customHeight="1">
      <c r="A59" s="80">
        <v>49</v>
      </c>
      <c r="B59" s="137">
        <v>41</v>
      </c>
      <c r="C59" s="81" t="s">
        <v>94</v>
      </c>
      <c r="D59" s="82">
        <v>637015</v>
      </c>
      <c r="E59" s="83" t="s">
        <v>375</v>
      </c>
      <c r="F59" s="84">
        <v>0</v>
      </c>
      <c r="G59" s="84">
        <v>235</v>
      </c>
      <c r="H59" s="141">
        <v>503.49</v>
      </c>
      <c r="I59" s="84">
        <v>25</v>
      </c>
      <c r="J59" s="84">
        <v>25</v>
      </c>
      <c r="K59" s="84">
        <v>25</v>
      </c>
      <c r="L59" s="165"/>
      <c r="M59" s="141"/>
      <c r="N59" s="141"/>
      <c r="O59" s="141"/>
    </row>
    <row r="60" spans="1:15" s="47" customFormat="1" ht="12" customHeight="1">
      <c r="A60" s="80">
        <v>50</v>
      </c>
      <c r="B60" s="137">
        <v>41</v>
      </c>
      <c r="C60" s="81" t="s">
        <v>94</v>
      </c>
      <c r="D60" s="82">
        <v>637027</v>
      </c>
      <c r="E60" s="83" t="s">
        <v>154</v>
      </c>
      <c r="F60" s="84">
        <v>0</v>
      </c>
      <c r="G60" s="84">
        <v>214</v>
      </c>
      <c r="H60" s="141">
        <v>190.1</v>
      </c>
      <c r="I60" s="84">
        <v>390</v>
      </c>
      <c r="J60" s="84">
        <v>390</v>
      </c>
      <c r="K60" s="84">
        <v>390</v>
      </c>
      <c r="L60" s="165"/>
      <c r="M60" s="141"/>
      <c r="N60" s="141"/>
      <c r="O60" s="141"/>
    </row>
    <row r="61" spans="1:15" ht="12.75" customHeight="1" hidden="1">
      <c r="A61" s="80">
        <v>50</v>
      </c>
      <c r="B61" s="328" t="s">
        <v>171</v>
      </c>
      <c r="C61" s="329"/>
      <c r="D61" s="329"/>
      <c r="E61" s="330"/>
      <c r="F61" s="126">
        <f aca="true" t="shared" si="3" ref="F61:O61">SUM(F62:F67)</f>
        <v>0</v>
      </c>
      <c r="G61" s="126">
        <f t="shared" si="3"/>
        <v>625</v>
      </c>
      <c r="H61" s="126">
        <f t="shared" si="3"/>
        <v>0</v>
      </c>
      <c r="I61" s="126">
        <f t="shared" si="3"/>
        <v>0</v>
      </c>
      <c r="J61" s="126">
        <f t="shared" si="3"/>
        <v>0</v>
      </c>
      <c r="K61" s="126">
        <f t="shared" si="3"/>
        <v>0</v>
      </c>
      <c r="L61" s="126">
        <f t="shared" si="3"/>
        <v>0</v>
      </c>
      <c r="M61" s="126">
        <f t="shared" si="3"/>
        <v>0</v>
      </c>
      <c r="N61" s="126">
        <f t="shared" si="3"/>
        <v>0</v>
      </c>
      <c r="O61" s="126">
        <f t="shared" si="3"/>
        <v>0</v>
      </c>
    </row>
    <row r="62" spans="1:15" s="47" customFormat="1" ht="12.75" customHeight="1" hidden="1">
      <c r="A62" s="80">
        <v>51</v>
      </c>
      <c r="B62" s="331" t="s">
        <v>172</v>
      </c>
      <c r="C62" s="81" t="s">
        <v>149</v>
      </c>
      <c r="D62" s="82">
        <v>631001</v>
      </c>
      <c r="E62" s="83" t="s">
        <v>150</v>
      </c>
      <c r="F62" s="84">
        <v>0</v>
      </c>
      <c r="G62" s="84">
        <v>9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</row>
    <row r="63" spans="1:15" s="47" customFormat="1" ht="12.75" customHeight="1" hidden="1">
      <c r="A63" s="78">
        <v>52</v>
      </c>
      <c r="B63" s="332"/>
      <c r="C63" s="81" t="s">
        <v>149</v>
      </c>
      <c r="D63" s="82">
        <v>633006</v>
      </c>
      <c r="E63" s="83" t="s">
        <v>58</v>
      </c>
      <c r="F63" s="84">
        <v>0</v>
      </c>
      <c r="G63" s="84">
        <v>44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</row>
    <row r="64" spans="1:15" s="47" customFormat="1" ht="12.75" customHeight="1" hidden="1">
      <c r="A64" s="80">
        <v>53</v>
      </c>
      <c r="B64" s="332"/>
      <c r="C64" s="81" t="s">
        <v>149</v>
      </c>
      <c r="D64" s="82">
        <v>633016</v>
      </c>
      <c r="E64" s="83" t="s">
        <v>151</v>
      </c>
      <c r="F64" s="84">
        <v>0</v>
      </c>
      <c r="G64" s="84">
        <v>16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</row>
    <row r="65" spans="1:15" s="47" customFormat="1" ht="12.75" customHeight="1" hidden="1">
      <c r="A65" s="80">
        <v>54</v>
      </c>
      <c r="B65" s="332"/>
      <c r="C65" s="81" t="s">
        <v>149</v>
      </c>
      <c r="D65" s="82">
        <v>637007</v>
      </c>
      <c r="E65" s="83" t="s">
        <v>152</v>
      </c>
      <c r="F65" s="84">
        <v>0</v>
      </c>
      <c r="G65" s="84">
        <v>59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</row>
    <row r="66" spans="1:15" s="47" customFormat="1" ht="12.75" customHeight="1" hidden="1">
      <c r="A66" s="78">
        <v>55</v>
      </c>
      <c r="B66" s="332"/>
      <c r="C66" s="81" t="s">
        <v>149</v>
      </c>
      <c r="D66" s="82">
        <v>637026</v>
      </c>
      <c r="E66" s="83" t="s">
        <v>153</v>
      </c>
      <c r="F66" s="84">
        <v>0</v>
      </c>
      <c r="G66" s="84">
        <v>309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</row>
    <row r="67" spans="1:15" s="47" customFormat="1" ht="12.75" customHeight="1" hidden="1">
      <c r="A67" s="80">
        <v>56</v>
      </c>
      <c r="B67" s="333"/>
      <c r="C67" s="81" t="s">
        <v>149</v>
      </c>
      <c r="D67" s="82">
        <v>637027</v>
      </c>
      <c r="E67" s="83" t="s">
        <v>154</v>
      </c>
      <c r="F67" s="84">
        <v>0</v>
      </c>
      <c r="G67" s="84">
        <v>188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</row>
    <row r="68" spans="1:15" ht="12.75" customHeight="1" hidden="1">
      <c r="A68" s="80">
        <v>57</v>
      </c>
      <c r="B68" s="328" t="s">
        <v>183</v>
      </c>
      <c r="C68" s="329"/>
      <c r="D68" s="329"/>
      <c r="E68" s="330"/>
      <c r="F68" s="126">
        <f>SUM(F69:F74)</f>
        <v>0</v>
      </c>
      <c r="G68" s="131">
        <f>SUM(G69:G75)</f>
        <v>540</v>
      </c>
      <c r="H68" s="126">
        <f aca="true" t="shared" si="4" ref="H68:O68">SUM(H69:H74)</f>
        <v>0</v>
      </c>
      <c r="I68" s="126">
        <f t="shared" si="4"/>
        <v>0</v>
      </c>
      <c r="J68" s="126">
        <f t="shared" si="4"/>
        <v>0</v>
      </c>
      <c r="K68" s="126">
        <f t="shared" si="4"/>
        <v>0</v>
      </c>
      <c r="L68" s="126">
        <f t="shared" si="4"/>
        <v>0</v>
      </c>
      <c r="M68" s="126">
        <f t="shared" si="4"/>
        <v>0</v>
      </c>
      <c r="N68" s="126">
        <f t="shared" si="4"/>
        <v>0</v>
      </c>
      <c r="O68" s="126">
        <f t="shared" si="4"/>
        <v>0</v>
      </c>
    </row>
    <row r="69" spans="1:15" s="47" customFormat="1" ht="12.75" customHeight="1" hidden="1">
      <c r="A69" s="78">
        <v>58</v>
      </c>
      <c r="B69" s="331" t="s">
        <v>184</v>
      </c>
      <c r="C69" s="81" t="s">
        <v>149</v>
      </c>
      <c r="D69" s="82">
        <v>631001</v>
      </c>
      <c r="E69" s="83" t="s">
        <v>150</v>
      </c>
      <c r="F69" s="84">
        <v>0</v>
      </c>
      <c r="G69" s="130">
        <v>9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</row>
    <row r="70" spans="1:15" s="47" customFormat="1" ht="12.75" customHeight="1" hidden="1">
      <c r="A70" s="80">
        <v>59</v>
      </c>
      <c r="B70" s="332"/>
      <c r="C70" s="81" t="s">
        <v>149</v>
      </c>
      <c r="D70" s="82">
        <v>633006</v>
      </c>
      <c r="E70" s="83" t="s">
        <v>58</v>
      </c>
      <c r="F70" s="84">
        <v>0</v>
      </c>
      <c r="G70" s="130">
        <v>45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</row>
    <row r="71" spans="1:15" s="47" customFormat="1" ht="12.75" customHeight="1" hidden="1">
      <c r="A71" s="80">
        <v>60</v>
      </c>
      <c r="B71" s="332"/>
      <c r="C71" s="81" t="s">
        <v>149</v>
      </c>
      <c r="D71" s="82">
        <v>633016</v>
      </c>
      <c r="E71" s="83" t="s">
        <v>151</v>
      </c>
      <c r="F71" s="84">
        <v>0</v>
      </c>
      <c r="G71" s="130">
        <v>16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</row>
    <row r="72" spans="1:15" s="47" customFormat="1" ht="12.75" customHeight="1" hidden="1">
      <c r="A72" s="78">
        <v>61</v>
      </c>
      <c r="B72" s="332"/>
      <c r="C72" s="81" t="s">
        <v>149</v>
      </c>
      <c r="D72" s="82">
        <v>637007</v>
      </c>
      <c r="E72" s="83" t="s">
        <v>152</v>
      </c>
      <c r="F72" s="84">
        <v>0</v>
      </c>
      <c r="G72" s="130">
        <v>59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</row>
    <row r="73" spans="1:15" s="47" customFormat="1" ht="12.75" customHeight="1" hidden="1">
      <c r="A73" s="80">
        <v>62</v>
      </c>
      <c r="B73" s="332"/>
      <c r="C73" s="81" t="s">
        <v>149</v>
      </c>
      <c r="D73" s="82">
        <v>637026</v>
      </c>
      <c r="E73" s="83" t="s">
        <v>153</v>
      </c>
      <c r="F73" s="84">
        <v>0</v>
      </c>
      <c r="G73" s="130">
        <v>288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</row>
    <row r="74" spans="1:15" s="47" customFormat="1" ht="12.75" customHeight="1" hidden="1">
      <c r="A74" s="80">
        <v>63</v>
      </c>
      <c r="B74" s="333"/>
      <c r="C74" s="81" t="s">
        <v>149</v>
      </c>
      <c r="D74" s="82">
        <v>637027</v>
      </c>
      <c r="E74" s="83" t="s">
        <v>154</v>
      </c>
      <c r="F74" s="84">
        <v>0</v>
      </c>
      <c r="G74" s="130">
        <v>120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</row>
    <row r="75" spans="1:15" s="47" customFormat="1" ht="12.75" customHeight="1" hidden="1">
      <c r="A75" s="80">
        <v>59</v>
      </c>
      <c r="B75" s="137">
        <v>41</v>
      </c>
      <c r="C75" s="81" t="s">
        <v>149</v>
      </c>
      <c r="D75" s="82">
        <v>633006</v>
      </c>
      <c r="E75" s="83" t="s">
        <v>58</v>
      </c>
      <c r="F75" s="84">
        <v>0</v>
      </c>
      <c r="G75" s="130">
        <v>3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</row>
    <row r="76" spans="1:15" s="47" customFormat="1" ht="12.75" customHeight="1">
      <c r="A76" s="80">
        <v>51</v>
      </c>
      <c r="B76" s="137">
        <v>41</v>
      </c>
      <c r="C76" s="81" t="s">
        <v>94</v>
      </c>
      <c r="D76" s="82">
        <v>717001</v>
      </c>
      <c r="E76" s="83" t="s">
        <v>376</v>
      </c>
      <c r="F76" s="84"/>
      <c r="G76" s="130"/>
      <c r="H76" s="84"/>
      <c r="I76" s="84"/>
      <c r="J76" s="84"/>
      <c r="K76" s="84"/>
      <c r="L76" s="84"/>
      <c r="M76" s="84"/>
      <c r="N76" s="84"/>
      <c r="O76" s="84"/>
    </row>
    <row r="77" spans="1:15" s="47" customFormat="1" ht="12.75" customHeight="1">
      <c r="A77" s="80">
        <v>52</v>
      </c>
      <c r="B77" s="327" t="s">
        <v>377</v>
      </c>
      <c r="C77" s="327"/>
      <c r="D77" s="327"/>
      <c r="E77" s="327"/>
      <c r="F77" s="84"/>
      <c r="G77" s="130"/>
      <c r="H77" s="84"/>
      <c r="I77" s="143">
        <f>SUM(I78:I88)</f>
        <v>1367</v>
      </c>
      <c r="J77" s="143">
        <f>SUM(J78:J88)</f>
        <v>1717</v>
      </c>
      <c r="K77" s="143">
        <f>SUM(K78:K88)</f>
        <v>1717</v>
      </c>
      <c r="L77" s="143"/>
      <c r="M77" s="143"/>
      <c r="N77" s="143"/>
      <c r="O77" s="143"/>
    </row>
    <row r="78" spans="1:15" s="47" customFormat="1" ht="12.75" customHeight="1">
      <c r="A78" s="80">
        <v>53</v>
      </c>
      <c r="B78" s="80">
        <v>41</v>
      </c>
      <c r="C78" s="81" t="s">
        <v>94</v>
      </c>
      <c r="D78" s="82">
        <v>623000</v>
      </c>
      <c r="E78" s="83" t="s">
        <v>326</v>
      </c>
      <c r="F78" s="84"/>
      <c r="G78" s="130"/>
      <c r="H78" s="84"/>
      <c r="I78" s="84">
        <v>79</v>
      </c>
      <c r="J78" s="84">
        <v>79</v>
      </c>
      <c r="K78" s="84">
        <v>79</v>
      </c>
      <c r="L78" s="84"/>
      <c r="M78" s="84"/>
      <c r="N78" s="84"/>
      <c r="O78" s="84"/>
    </row>
    <row r="79" spans="1:15" s="47" customFormat="1" ht="12.75" customHeight="1">
      <c r="A79" s="80">
        <v>54</v>
      </c>
      <c r="B79" s="80">
        <v>41</v>
      </c>
      <c r="C79" s="81" t="s">
        <v>94</v>
      </c>
      <c r="D79" s="89" t="s">
        <v>13</v>
      </c>
      <c r="E79" s="83" t="s">
        <v>30</v>
      </c>
      <c r="F79" s="84"/>
      <c r="G79" s="130"/>
      <c r="H79" s="84"/>
      <c r="I79" s="84">
        <v>11</v>
      </c>
      <c r="J79" s="84">
        <v>11</v>
      </c>
      <c r="K79" s="84">
        <v>11</v>
      </c>
      <c r="L79" s="84"/>
      <c r="M79" s="84"/>
      <c r="N79" s="84"/>
      <c r="O79" s="84"/>
    </row>
    <row r="80" spans="1:15" s="47" customFormat="1" ht="12.75" customHeight="1">
      <c r="A80" s="80">
        <v>55</v>
      </c>
      <c r="B80" s="80">
        <v>41</v>
      </c>
      <c r="C80" s="81" t="s">
        <v>94</v>
      </c>
      <c r="D80" s="89" t="s">
        <v>14</v>
      </c>
      <c r="E80" s="83" t="s">
        <v>31</v>
      </c>
      <c r="F80" s="84"/>
      <c r="G80" s="130"/>
      <c r="H80" s="84"/>
      <c r="I80" s="84">
        <v>111</v>
      </c>
      <c r="J80" s="84">
        <v>111</v>
      </c>
      <c r="K80" s="84">
        <v>111</v>
      </c>
      <c r="L80" s="84"/>
      <c r="M80" s="84"/>
      <c r="N80" s="84"/>
      <c r="O80" s="84"/>
    </row>
    <row r="81" spans="1:15" s="47" customFormat="1" ht="12.75" customHeight="1">
      <c r="A81" s="80">
        <v>56</v>
      </c>
      <c r="B81" s="80">
        <v>41</v>
      </c>
      <c r="C81" s="81" t="s">
        <v>94</v>
      </c>
      <c r="D81" s="82">
        <v>625003</v>
      </c>
      <c r="E81" s="83" t="s">
        <v>28</v>
      </c>
      <c r="F81" s="84"/>
      <c r="G81" s="130"/>
      <c r="H81" s="84"/>
      <c r="I81" s="84">
        <v>6</v>
      </c>
      <c r="J81" s="84">
        <v>6</v>
      </c>
      <c r="K81" s="84">
        <v>6</v>
      </c>
      <c r="L81" s="84"/>
      <c r="M81" s="84"/>
      <c r="N81" s="84"/>
      <c r="O81" s="84"/>
    </row>
    <row r="82" spans="1:15" s="47" customFormat="1" ht="12.75" customHeight="1">
      <c r="A82" s="80">
        <v>57</v>
      </c>
      <c r="B82" s="80">
        <v>41</v>
      </c>
      <c r="C82" s="81" t="s">
        <v>94</v>
      </c>
      <c r="D82" s="82">
        <v>625004</v>
      </c>
      <c r="E82" s="83" t="s">
        <v>32</v>
      </c>
      <c r="F82" s="84"/>
      <c r="G82" s="130"/>
      <c r="H82" s="84"/>
      <c r="I82" s="84">
        <v>23</v>
      </c>
      <c r="J82" s="84">
        <v>23</v>
      </c>
      <c r="K82" s="84">
        <v>23</v>
      </c>
      <c r="L82" s="84"/>
      <c r="M82" s="84"/>
      <c r="N82" s="84"/>
      <c r="O82" s="84"/>
    </row>
    <row r="83" spans="1:15" s="47" customFormat="1" ht="12" customHeight="1">
      <c r="A83" s="80">
        <v>58</v>
      </c>
      <c r="B83" s="80">
        <v>41</v>
      </c>
      <c r="C83" s="81" t="s">
        <v>94</v>
      </c>
      <c r="D83" s="82">
        <v>625005</v>
      </c>
      <c r="E83" s="83" t="s">
        <v>15</v>
      </c>
      <c r="F83" s="84"/>
      <c r="G83" s="84"/>
      <c r="H83" s="84"/>
      <c r="I83" s="84">
        <v>8</v>
      </c>
      <c r="J83" s="84">
        <v>8</v>
      </c>
      <c r="K83" s="84">
        <v>8</v>
      </c>
      <c r="L83" s="84"/>
      <c r="M83" s="84"/>
      <c r="N83" s="84"/>
      <c r="O83" s="84"/>
    </row>
    <row r="84" spans="1:15" s="47" customFormat="1" ht="12" customHeight="1">
      <c r="A84" s="80">
        <v>59</v>
      </c>
      <c r="B84" s="80">
        <v>41</v>
      </c>
      <c r="C84" s="81" t="s">
        <v>94</v>
      </c>
      <c r="D84" s="82">
        <v>625007</v>
      </c>
      <c r="E84" s="83" t="s">
        <v>29</v>
      </c>
      <c r="F84" s="84"/>
      <c r="G84" s="84"/>
      <c r="H84" s="84"/>
      <c r="I84" s="84">
        <v>37</v>
      </c>
      <c r="J84" s="84">
        <v>37</v>
      </c>
      <c r="K84" s="84">
        <v>37</v>
      </c>
      <c r="L84" s="84"/>
      <c r="M84" s="84"/>
      <c r="N84" s="84"/>
      <c r="O84" s="84"/>
    </row>
    <row r="85" spans="1:15" s="47" customFormat="1" ht="12" customHeight="1">
      <c r="A85" s="80">
        <v>60</v>
      </c>
      <c r="B85" s="80">
        <v>41</v>
      </c>
      <c r="C85" s="81" t="s">
        <v>94</v>
      </c>
      <c r="D85" s="82">
        <v>633006</v>
      </c>
      <c r="E85" s="83" t="s">
        <v>378</v>
      </c>
      <c r="F85" s="84"/>
      <c r="G85" s="84"/>
      <c r="H85" s="84"/>
      <c r="I85" s="84">
        <v>50</v>
      </c>
      <c r="J85" s="84">
        <v>100</v>
      </c>
      <c r="K85" s="84">
        <v>100</v>
      </c>
      <c r="L85" s="84"/>
      <c r="M85" s="84"/>
      <c r="N85" s="84"/>
      <c r="O85" s="84"/>
    </row>
    <row r="86" spans="1:15" s="47" customFormat="1" ht="12" customHeight="1">
      <c r="A86" s="80">
        <v>61</v>
      </c>
      <c r="B86" s="80">
        <v>41</v>
      </c>
      <c r="C86" s="81" t="s">
        <v>94</v>
      </c>
      <c r="D86" s="82">
        <v>637004</v>
      </c>
      <c r="E86" s="83" t="s">
        <v>91</v>
      </c>
      <c r="F86" s="84"/>
      <c r="G86" s="84"/>
      <c r="H86" s="84"/>
      <c r="I86" s="84">
        <v>50</v>
      </c>
      <c r="J86" s="84">
        <v>50</v>
      </c>
      <c r="K86" s="84">
        <v>50</v>
      </c>
      <c r="L86" s="84"/>
      <c r="M86" s="84"/>
      <c r="N86" s="84"/>
      <c r="O86" s="84"/>
    </row>
    <row r="87" spans="1:15" s="47" customFormat="1" ht="12" customHeight="1">
      <c r="A87" s="80">
        <v>62</v>
      </c>
      <c r="B87" s="80">
        <v>41</v>
      </c>
      <c r="C87" s="81" t="s">
        <v>94</v>
      </c>
      <c r="D87" s="82">
        <v>635006</v>
      </c>
      <c r="E87" s="83" t="s">
        <v>379</v>
      </c>
      <c r="F87" s="84"/>
      <c r="G87" s="84"/>
      <c r="H87" s="84"/>
      <c r="I87" s="84">
        <v>200</v>
      </c>
      <c r="J87" s="84">
        <v>500</v>
      </c>
      <c r="K87" s="84">
        <v>500</v>
      </c>
      <c r="L87" s="84"/>
      <c r="M87" s="84"/>
      <c r="N87" s="84"/>
      <c r="O87" s="84"/>
    </row>
    <row r="88" spans="1:15" s="47" customFormat="1" ht="12" customHeight="1">
      <c r="A88" s="80">
        <v>63</v>
      </c>
      <c r="B88" s="80">
        <v>41</v>
      </c>
      <c r="C88" s="81" t="s">
        <v>94</v>
      </c>
      <c r="D88" s="82">
        <v>637027</v>
      </c>
      <c r="E88" s="83" t="s">
        <v>380</v>
      </c>
      <c r="F88" s="84"/>
      <c r="G88" s="84"/>
      <c r="H88" s="84"/>
      <c r="I88" s="84">
        <v>792</v>
      </c>
      <c r="J88" s="84">
        <v>792</v>
      </c>
      <c r="K88" s="84">
        <v>792</v>
      </c>
      <c r="L88" s="84"/>
      <c r="M88" s="84"/>
      <c r="N88" s="84"/>
      <c r="O88" s="84"/>
    </row>
    <row r="89" spans="1:15" s="47" customFormat="1" ht="12" customHeight="1">
      <c r="A89" s="80">
        <v>64</v>
      </c>
      <c r="B89" s="327" t="s">
        <v>381</v>
      </c>
      <c r="C89" s="327"/>
      <c r="D89" s="327"/>
      <c r="E89" s="327"/>
      <c r="F89" s="84"/>
      <c r="G89" s="84"/>
      <c r="H89" s="84"/>
      <c r="I89" s="143">
        <f>SUM(I90:I93)</f>
        <v>2420</v>
      </c>
      <c r="J89" s="143">
        <f>SUM(J90:J93)</f>
        <v>2420</v>
      </c>
      <c r="K89" s="143">
        <f>SUM(K90:K93)</f>
        <v>2420</v>
      </c>
      <c r="L89" s="241"/>
      <c r="M89" s="241"/>
      <c r="N89" s="241"/>
      <c r="O89" s="241"/>
    </row>
    <row r="90" spans="1:15" s="47" customFormat="1" ht="12" customHeight="1">
      <c r="A90" s="240">
        <v>65</v>
      </c>
      <c r="B90" s="80">
        <v>41</v>
      </c>
      <c r="C90" s="81" t="s">
        <v>94</v>
      </c>
      <c r="D90" s="245">
        <v>632001</v>
      </c>
      <c r="E90" s="246" t="s">
        <v>382</v>
      </c>
      <c r="F90" s="84"/>
      <c r="G90" s="84"/>
      <c r="H90" s="84"/>
      <c r="I90" s="84">
        <v>2320</v>
      </c>
      <c r="J90" s="84">
        <v>2320</v>
      </c>
      <c r="K90" s="84">
        <v>2320</v>
      </c>
      <c r="L90" s="84"/>
      <c r="M90" s="84"/>
      <c r="N90" s="84"/>
      <c r="O90" s="84"/>
    </row>
    <row r="91" spans="1:15" s="47" customFormat="1" ht="12" customHeight="1">
      <c r="A91" s="240">
        <v>66</v>
      </c>
      <c r="B91" s="80">
        <v>41</v>
      </c>
      <c r="C91" s="81" t="s">
        <v>94</v>
      </c>
      <c r="D91" s="245">
        <v>632002</v>
      </c>
      <c r="E91" s="246" t="s">
        <v>383</v>
      </c>
      <c r="F91" s="84"/>
      <c r="G91" s="84"/>
      <c r="H91" s="84"/>
      <c r="I91" s="84">
        <v>20</v>
      </c>
      <c r="J91" s="84">
        <v>20</v>
      </c>
      <c r="K91" s="84">
        <v>20</v>
      </c>
      <c r="L91" s="84"/>
      <c r="M91" s="84"/>
      <c r="N91" s="84"/>
      <c r="O91" s="84"/>
    </row>
    <row r="92" spans="1:15" s="47" customFormat="1" ht="12" customHeight="1">
      <c r="A92" s="240">
        <v>67</v>
      </c>
      <c r="B92" s="80">
        <v>41</v>
      </c>
      <c r="C92" s="81" t="s">
        <v>94</v>
      </c>
      <c r="D92" s="245">
        <v>637015</v>
      </c>
      <c r="E92" s="246" t="s">
        <v>384</v>
      </c>
      <c r="F92" s="84"/>
      <c r="G92" s="84"/>
      <c r="H92" s="84"/>
      <c r="I92" s="84">
        <v>20</v>
      </c>
      <c r="J92" s="84">
        <v>20</v>
      </c>
      <c r="K92" s="84">
        <v>20</v>
      </c>
      <c r="L92" s="84"/>
      <c r="M92" s="84"/>
      <c r="N92" s="84"/>
      <c r="O92" s="84"/>
    </row>
    <row r="93" spans="1:15" s="47" customFormat="1" ht="12" customHeight="1">
      <c r="A93" s="240">
        <v>68</v>
      </c>
      <c r="B93" s="80">
        <v>41</v>
      </c>
      <c r="C93" s="81" t="s">
        <v>94</v>
      </c>
      <c r="D93" s="245">
        <v>642006</v>
      </c>
      <c r="E93" s="246" t="s">
        <v>65</v>
      </c>
      <c r="F93" s="84"/>
      <c r="G93" s="84"/>
      <c r="H93" s="84"/>
      <c r="I93" s="84">
        <v>60</v>
      </c>
      <c r="J93" s="84">
        <v>60</v>
      </c>
      <c r="K93" s="84">
        <v>60</v>
      </c>
      <c r="L93" s="84"/>
      <c r="M93" s="84"/>
      <c r="N93" s="84"/>
      <c r="O93" s="84"/>
    </row>
    <row r="94" spans="1:15" s="47" customFormat="1" ht="12" customHeight="1">
      <c r="A94" s="240">
        <v>69</v>
      </c>
      <c r="B94" s="327" t="s">
        <v>385</v>
      </c>
      <c r="C94" s="327"/>
      <c r="D94" s="327"/>
      <c r="E94" s="327"/>
      <c r="F94" s="84"/>
      <c r="G94" s="84"/>
      <c r="H94" s="84"/>
      <c r="I94" s="143">
        <f>SUM(I95)</f>
        <v>2700</v>
      </c>
      <c r="J94" s="143">
        <f>J95</f>
        <v>2700</v>
      </c>
      <c r="K94" s="143">
        <f>K95</f>
        <v>2700</v>
      </c>
      <c r="L94" s="143"/>
      <c r="M94" s="143"/>
      <c r="N94" s="143"/>
      <c r="O94" s="143"/>
    </row>
    <row r="95" spans="1:15" s="47" customFormat="1" ht="12" customHeight="1">
      <c r="A95" s="240">
        <v>70</v>
      </c>
      <c r="B95" s="258">
        <v>41</v>
      </c>
      <c r="C95" s="81" t="s">
        <v>94</v>
      </c>
      <c r="D95" s="245">
        <v>641012</v>
      </c>
      <c r="E95" s="246" t="s">
        <v>65</v>
      </c>
      <c r="F95" s="154"/>
      <c r="G95" s="84"/>
      <c r="H95" s="84"/>
      <c r="I95" s="84">
        <v>2700</v>
      </c>
      <c r="J95" s="84">
        <v>2700</v>
      </c>
      <c r="K95" s="84">
        <v>2700</v>
      </c>
      <c r="L95" s="84"/>
      <c r="M95" s="84"/>
      <c r="N95" s="84"/>
      <c r="O95" s="84"/>
    </row>
    <row r="96" spans="1:15" s="47" customFormat="1" ht="12" customHeight="1">
      <c r="A96" s="240"/>
      <c r="B96" s="81"/>
      <c r="C96" s="81"/>
      <c r="D96" s="82"/>
      <c r="E96" s="83"/>
      <c r="F96" s="242"/>
      <c r="G96" s="243"/>
      <c r="H96" s="243"/>
      <c r="I96" s="243"/>
      <c r="J96" s="243"/>
      <c r="K96" s="243"/>
      <c r="L96" s="243"/>
      <c r="M96" s="243"/>
      <c r="N96" s="243"/>
      <c r="O96" s="243"/>
    </row>
    <row r="97" spans="3:15" ht="14.25">
      <c r="C97" s="323" t="s">
        <v>115</v>
      </c>
      <c r="D97" s="323"/>
      <c r="E97" s="323"/>
      <c r="F97" s="91">
        <f>F6+F28</f>
        <v>1431000</v>
      </c>
      <c r="G97" s="91" t="e">
        <f>G6+G28+G50+G52</f>
        <v>#REF!</v>
      </c>
      <c r="H97" s="142" t="e">
        <f>H6+H28+H50+H52</f>
        <v>#REF!</v>
      </c>
      <c r="I97" s="257">
        <f>I6+I28+I50+I52+I77+I89+I94</f>
        <v>15671</v>
      </c>
      <c r="J97" s="257">
        <f>J6+J28+J50+J52+J77+J89+J94</f>
        <v>14346</v>
      </c>
      <c r="K97" s="257">
        <f>K6+K28+K50+K52+K77+K89+K94</f>
        <v>14346</v>
      </c>
      <c r="L97" s="257" t="e">
        <f>L6+L28+L50+L52</f>
        <v>#REF!</v>
      </c>
      <c r="M97" s="257">
        <f>M6+M28+M50+M52</f>
        <v>0</v>
      </c>
      <c r="N97" s="257">
        <f>N6+N28+N50+N52</f>
        <v>0</v>
      </c>
      <c r="O97" s="257">
        <f>O6+O28+O50+O52</f>
        <v>0</v>
      </c>
    </row>
    <row r="98" spans="9:11" ht="12.75">
      <c r="I98" s="167"/>
      <c r="J98" s="167"/>
      <c r="K98" s="167"/>
    </row>
    <row r="100" ht="21.75" customHeight="1" hidden="1">
      <c r="C100" s="76" t="s">
        <v>116</v>
      </c>
    </row>
    <row r="101" ht="8.25" customHeight="1" hidden="1">
      <c r="C101" s="76"/>
    </row>
    <row r="102" spans="1:8" ht="12.75" hidden="1">
      <c r="A102" s="315"/>
      <c r="B102" s="318" t="s">
        <v>105</v>
      </c>
      <c r="C102" s="319" t="s">
        <v>106</v>
      </c>
      <c r="D102" s="334" t="s">
        <v>108</v>
      </c>
      <c r="E102" s="315" t="s">
        <v>107</v>
      </c>
      <c r="F102" s="324" t="s">
        <v>42</v>
      </c>
      <c r="G102" s="320"/>
      <c r="H102" s="320"/>
    </row>
    <row r="103" spans="1:15" ht="21.75" customHeight="1" hidden="1">
      <c r="A103" s="315"/>
      <c r="B103" s="318"/>
      <c r="C103" s="319"/>
      <c r="D103" s="334"/>
      <c r="E103" s="315"/>
      <c r="F103" s="77" t="s">
        <v>111</v>
      </c>
      <c r="G103" s="77" t="s">
        <v>112</v>
      </c>
      <c r="H103" s="77" t="s">
        <v>173</v>
      </c>
      <c r="I103" s="77" t="s">
        <v>173</v>
      </c>
      <c r="J103" s="77" t="s">
        <v>173</v>
      </c>
      <c r="K103" s="77" t="s">
        <v>173</v>
      </c>
      <c r="L103" s="77" t="s">
        <v>173</v>
      </c>
      <c r="M103" s="77" t="s">
        <v>173</v>
      </c>
      <c r="N103" s="77" t="s">
        <v>173</v>
      </c>
      <c r="O103" s="77" t="s">
        <v>173</v>
      </c>
    </row>
    <row r="104" spans="1:15" ht="15" customHeight="1" hidden="1">
      <c r="A104" s="79">
        <v>1</v>
      </c>
      <c r="B104" s="327" t="s">
        <v>117</v>
      </c>
      <c r="C104" s="327"/>
      <c r="D104" s="327"/>
      <c r="E104" s="327"/>
      <c r="F104" s="90">
        <f aca="true" t="shared" si="5" ref="F104:O104">SUM(F105:F105)</f>
        <v>0</v>
      </c>
      <c r="G104" s="90">
        <f t="shared" si="5"/>
        <v>1940</v>
      </c>
      <c r="H104" s="90">
        <f t="shared" si="5"/>
        <v>0</v>
      </c>
      <c r="I104" s="90">
        <f t="shared" si="5"/>
        <v>0</v>
      </c>
      <c r="J104" s="90">
        <f t="shared" si="5"/>
        <v>0</v>
      </c>
      <c r="K104" s="90">
        <f t="shared" si="5"/>
        <v>0</v>
      </c>
      <c r="L104" s="90">
        <f t="shared" si="5"/>
        <v>0</v>
      </c>
      <c r="M104" s="90">
        <f t="shared" si="5"/>
        <v>0</v>
      </c>
      <c r="N104" s="90">
        <f t="shared" si="5"/>
        <v>0</v>
      </c>
      <c r="O104" s="90">
        <f t="shared" si="5"/>
        <v>0</v>
      </c>
    </row>
    <row r="105" spans="1:15" s="47" customFormat="1" ht="13.5" customHeight="1" hidden="1" outlineLevel="1">
      <c r="A105" s="79">
        <v>2</v>
      </c>
      <c r="B105" s="80"/>
      <c r="C105" s="81" t="s">
        <v>78</v>
      </c>
      <c r="D105" s="82">
        <v>713004</v>
      </c>
      <c r="E105" s="83" t="s">
        <v>176</v>
      </c>
      <c r="F105" s="84">
        <v>0</v>
      </c>
      <c r="G105" s="84">
        <v>1940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</row>
    <row r="106" ht="12.75" hidden="1"/>
    <row r="107" spans="2:15" ht="14.25" hidden="1">
      <c r="B107" s="323" t="s">
        <v>118</v>
      </c>
      <c r="C107" s="323"/>
      <c r="D107" s="323"/>
      <c r="F107" s="91">
        <f aca="true" t="shared" si="6" ref="F107:O107">F104</f>
        <v>0</v>
      </c>
      <c r="G107" s="91">
        <f t="shared" si="6"/>
        <v>1940</v>
      </c>
      <c r="H107" s="91">
        <f t="shared" si="6"/>
        <v>0</v>
      </c>
      <c r="I107" s="91">
        <f t="shared" si="6"/>
        <v>0</v>
      </c>
      <c r="J107" s="91">
        <f t="shared" si="6"/>
        <v>0</v>
      </c>
      <c r="K107" s="91">
        <f t="shared" si="6"/>
        <v>0</v>
      </c>
      <c r="L107" s="91">
        <f t="shared" si="6"/>
        <v>0</v>
      </c>
      <c r="M107" s="91">
        <f t="shared" si="6"/>
        <v>0</v>
      </c>
      <c r="N107" s="91">
        <f t="shared" si="6"/>
        <v>0</v>
      </c>
      <c r="O107" s="91">
        <f t="shared" si="6"/>
        <v>0</v>
      </c>
    </row>
    <row r="108" ht="12.75" hidden="1"/>
    <row r="109" ht="12.75" hidden="1"/>
    <row r="111" spans="4:11" ht="25.5">
      <c r="D111" s="315"/>
      <c r="E111" s="315"/>
      <c r="F111" s="98"/>
      <c r="G111" s="98"/>
      <c r="H111" s="149" t="s">
        <v>196</v>
      </c>
      <c r="I111" s="77">
        <v>2014</v>
      </c>
      <c r="J111" s="77">
        <v>2015</v>
      </c>
      <c r="K111" s="77">
        <v>2016</v>
      </c>
    </row>
    <row r="112" spans="4:11" ht="24.75" customHeight="1">
      <c r="D112" s="322" t="s">
        <v>200</v>
      </c>
      <c r="E112" s="322"/>
      <c r="F112" s="322"/>
      <c r="G112" s="159">
        <f>G110+I110</f>
        <v>0</v>
      </c>
      <c r="H112" s="166" t="e">
        <f>H97+L97</f>
        <v>#REF!</v>
      </c>
      <c r="I112" s="166">
        <f>I97+M97</f>
        <v>15671</v>
      </c>
      <c r="J112" s="166">
        <f>J97+N97</f>
        <v>14346</v>
      </c>
      <c r="K112" s="166">
        <f>K97+O97</f>
        <v>14346</v>
      </c>
    </row>
  </sheetData>
  <sheetProtection/>
  <mergeCells count="29">
    <mergeCell ref="F4:K4"/>
    <mergeCell ref="L4:O4"/>
    <mergeCell ref="D111:E111"/>
    <mergeCell ref="D112:F112"/>
    <mergeCell ref="F102:H102"/>
    <mergeCell ref="B61:E61"/>
    <mergeCell ref="B62:B67"/>
    <mergeCell ref="B77:E77"/>
    <mergeCell ref="B89:E89"/>
    <mergeCell ref="B94:E94"/>
    <mergeCell ref="A102:A103"/>
    <mergeCell ref="B102:B103"/>
    <mergeCell ref="C102:C103"/>
    <mergeCell ref="D102:D103"/>
    <mergeCell ref="B50:E50"/>
    <mergeCell ref="A4:A5"/>
    <mergeCell ref="B4:B5"/>
    <mergeCell ref="C4:C5"/>
    <mergeCell ref="D4:D5"/>
    <mergeCell ref="B52:E52"/>
    <mergeCell ref="E4:E5"/>
    <mergeCell ref="B107:D107"/>
    <mergeCell ref="B68:E68"/>
    <mergeCell ref="B69:B74"/>
    <mergeCell ref="E102:E103"/>
    <mergeCell ref="B104:E104"/>
    <mergeCell ref="C97:E97"/>
    <mergeCell ref="B6:E6"/>
    <mergeCell ref="B28:E2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O10" sqref="O10"/>
    </sheetView>
  </sheetViews>
  <sheetFormatPr defaultColWidth="9.140625" defaultRowHeight="12.75" outlineLevelRow="1"/>
  <cols>
    <col min="1" max="1" width="3.421875" style="0" customWidth="1"/>
    <col min="2" max="2" width="5.140625" style="0" customWidth="1"/>
    <col min="4" max="4" width="10.421875" style="0" customWidth="1"/>
    <col min="5" max="5" width="24.421875" style="0" customWidth="1"/>
    <col min="6" max="6" width="11.00390625" style="0" hidden="1" customWidth="1"/>
    <col min="7" max="8" width="11.7109375" style="0" hidden="1" customWidth="1"/>
    <col min="9" max="9" width="10.421875" style="0" customWidth="1"/>
    <col min="10" max="10" width="8.421875" style="0" customWidth="1"/>
    <col min="11" max="11" width="8.7109375" style="0" customWidth="1"/>
    <col min="12" max="12" width="8.7109375" style="0" hidden="1" customWidth="1"/>
    <col min="13" max="15" width="8.7109375" style="0" customWidth="1"/>
  </cols>
  <sheetData>
    <row r="1" spans="1:3" ht="21.75" customHeight="1">
      <c r="A1" s="97"/>
      <c r="C1" s="76" t="s">
        <v>396</v>
      </c>
    </row>
    <row r="2" spans="1:15" ht="12.75">
      <c r="A2" s="315"/>
      <c r="B2" s="318" t="s">
        <v>105</v>
      </c>
      <c r="C2" s="319" t="s">
        <v>106</v>
      </c>
      <c r="D2" s="318" t="s">
        <v>108</v>
      </c>
      <c r="E2" s="315" t="s">
        <v>107</v>
      </c>
      <c r="F2" s="324" t="s">
        <v>41</v>
      </c>
      <c r="G2" s="320"/>
      <c r="H2" s="320"/>
      <c r="I2" s="320"/>
      <c r="J2" s="320"/>
      <c r="K2" s="325"/>
      <c r="L2" s="320" t="s">
        <v>199</v>
      </c>
      <c r="M2" s="320"/>
      <c r="N2" s="320"/>
      <c r="O2" s="321"/>
    </row>
    <row r="3" spans="1:15" ht="29.25" customHeight="1">
      <c r="A3" s="315"/>
      <c r="B3" s="318"/>
      <c r="C3" s="319"/>
      <c r="D3" s="318"/>
      <c r="E3" s="315"/>
      <c r="F3" s="77" t="s">
        <v>111</v>
      </c>
      <c r="G3" s="77" t="s">
        <v>112</v>
      </c>
      <c r="H3" s="149" t="s">
        <v>196</v>
      </c>
      <c r="I3" s="77">
        <v>2014</v>
      </c>
      <c r="J3" s="77">
        <v>2015</v>
      </c>
      <c r="K3" s="77">
        <v>2016</v>
      </c>
      <c r="L3" s="151" t="s">
        <v>196</v>
      </c>
      <c r="M3" s="77">
        <v>2014</v>
      </c>
      <c r="N3" s="77">
        <v>2015</v>
      </c>
      <c r="O3" s="77">
        <v>2016</v>
      </c>
    </row>
    <row r="4" spans="1:15" ht="13.5" customHeight="1">
      <c r="A4" s="78">
        <v>1</v>
      </c>
      <c r="B4" s="327" t="s">
        <v>397</v>
      </c>
      <c r="C4" s="327"/>
      <c r="D4" s="327"/>
      <c r="E4" s="327"/>
      <c r="F4" s="90">
        <f aca="true" t="shared" si="0" ref="F4:O4">SUM(F5:F5)</f>
        <v>1000</v>
      </c>
      <c r="G4" s="90">
        <f t="shared" si="0"/>
        <v>5</v>
      </c>
      <c r="H4" s="90">
        <f t="shared" si="0"/>
        <v>0</v>
      </c>
      <c r="I4" s="90">
        <f t="shared" si="0"/>
        <v>12100</v>
      </c>
      <c r="J4" s="90">
        <f t="shared" si="0"/>
        <v>12705</v>
      </c>
      <c r="K4" s="156">
        <f t="shared" si="0"/>
        <v>12705</v>
      </c>
      <c r="L4" s="152">
        <f t="shared" si="0"/>
        <v>0</v>
      </c>
      <c r="M4" s="90">
        <f t="shared" si="0"/>
        <v>0</v>
      </c>
      <c r="N4" s="90">
        <f t="shared" si="0"/>
        <v>0</v>
      </c>
      <c r="O4" s="90">
        <f t="shared" si="0"/>
        <v>0</v>
      </c>
    </row>
    <row r="5" spans="1:15" s="47" customFormat="1" ht="13.5" customHeight="1" outlineLevel="1">
      <c r="A5" s="80">
        <v>2</v>
      </c>
      <c r="B5" s="80">
        <v>41</v>
      </c>
      <c r="C5" s="81" t="s">
        <v>95</v>
      </c>
      <c r="D5" s="82">
        <v>637004</v>
      </c>
      <c r="E5" s="83" t="s">
        <v>91</v>
      </c>
      <c r="F5" s="84">
        <v>1000</v>
      </c>
      <c r="G5" s="84">
        <v>5</v>
      </c>
      <c r="H5" s="84">
        <v>0</v>
      </c>
      <c r="I5" s="84">
        <v>12100</v>
      </c>
      <c r="J5" s="84">
        <v>12705</v>
      </c>
      <c r="K5" s="158">
        <v>12705</v>
      </c>
      <c r="L5" s="154"/>
      <c r="M5" s="84"/>
      <c r="N5" s="84"/>
      <c r="O5" s="84"/>
    </row>
    <row r="6" spans="1:15" ht="13.5" customHeight="1">
      <c r="A6" s="80">
        <v>3</v>
      </c>
      <c r="B6" s="327" t="s">
        <v>398</v>
      </c>
      <c r="C6" s="327"/>
      <c r="D6" s="327"/>
      <c r="E6" s="327"/>
      <c r="F6" s="90">
        <f aca="true" t="shared" si="1" ref="F6:O6">SUM(F7:F9)</f>
        <v>500000</v>
      </c>
      <c r="G6" s="90">
        <f t="shared" si="1"/>
        <v>6468</v>
      </c>
      <c r="H6" s="90">
        <f t="shared" si="1"/>
        <v>6739</v>
      </c>
      <c r="I6" s="90">
        <f t="shared" si="1"/>
        <v>7000</v>
      </c>
      <c r="J6" s="90">
        <f t="shared" si="1"/>
        <v>6200</v>
      </c>
      <c r="K6" s="156">
        <f t="shared" si="1"/>
        <v>7200</v>
      </c>
      <c r="L6" s="152">
        <f t="shared" si="1"/>
        <v>0</v>
      </c>
      <c r="M6" s="90">
        <f t="shared" si="1"/>
        <v>7650</v>
      </c>
      <c r="N6" s="90">
        <f t="shared" si="1"/>
        <v>10000</v>
      </c>
      <c r="O6" s="90">
        <f t="shared" si="1"/>
        <v>8000</v>
      </c>
    </row>
    <row r="7" spans="1:15" s="47" customFormat="1" ht="13.5" customHeight="1" outlineLevel="1">
      <c r="A7" s="80">
        <v>4</v>
      </c>
      <c r="B7" s="80">
        <v>41</v>
      </c>
      <c r="C7" s="81" t="s">
        <v>97</v>
      </c>
      <c r="D7" s="82">
        <v>633006</v>
      </c>
      <c r="E7" s="83" t="s">
        <v>67</v>
      </c>
      <c r="F7" s="84">
        <v>200000</v>
      </c>
      <c r="G7" s="84">
        <v>588</v>
      </c>
      <c r="H7" s="84">
        <v>6639</v>
      </c>
      <c r="I7" s="84">
        <v>1200</v>
      </c>
      <c r="J7" s="84">
        <v>200</v>
      </c>
      <c r="K7" s="158">
        <v>1200</v>
      </c>
      <c r="L7" s="154"/>
      <c r="M7" s="84"/>
      <c r="N7" s="84"/>
      <c r="O7" s="84"/>
    </row>
    <row r="8" spans="1:15" s="47" customFormat="1" ht="13.5" customHeight="1" outlineLevel="1">
      <c r="A8" s="80">
        <v>5</v>
      </c>
      <c r="B8" s="80">
        <v>41</v>
      </c>
      <c r="C8" s="81" t="s">
        <v>97</v>
      </c>
      <c r="D8" s="82">
        <v>637004</v>
      </c>
      <c r="E8" s="83" t="s">
        <v>399</v>
      </c>
      <c r="F8" s="84">
        <v>200000</v>
      </c>
      <c r="G8" s="84">
        <v>5880</v>
      </c>
      <c r="H8" s="84">
        <v>0</v>
      </c>
      <c r="I8" s="84">
        <v>5800</v>
      </c>
      <c r="J8" s="84">
        <v>6000</v>
      </c>
      <c r="K8" s="158">
        <v>6000</v>
      </c>
      <c r="L8" s="154"/>
      <c r="M8" s="84"/>
      <c r="N8" s="84"/>
      <c r="O8" s="84"/>
    </row>
    <row r="9" spans="1:15" s="47" customFormat="1" ht="13.5" customHeight="1" outlineLevel="1">
      <c r="A9" s="78">
        <v>6</v>
      </c>
      <c r="B9" s="80">
        <v>41</v>
      </c>
      <c r="C9" s="81" t="s">
        <v>97</v>
      </c>
      <c r="D9" s="82">
        <v>717001</v>
      </c>
      <c r="E9" s="83" t="s">
        <v>483</v>
      </c>
      <c r="F9" s="84">
        <v>100000</v>
      </c>
      <c r="G9" s="84">
        <v>0</v>
      </c>
      <c r="H9" s="84">
        <v>100</v>
      </c>
      <c r="I9" s="84"/>
      <c r="J9" s="84"/>
      <c r="K9" s="158"/>
      <c r="L9" s="154"/>
      <c r="M9" s="84">
        <v>7650</v>
      </c>
      <c r="N9" s="84">
        <v>10000</v>
      </c>
      <c r="O9" s="84">
        <v>8000</v>
      </c>
    </row>
    <row r="11" spans="3:15" ht="14.25">
      <c r="C11" s="323" t="s">
        <v>118</v>
      </c>
      <c r="D11" s="323"/>
      <c r="E11" s="323"/>
      <c r="F11" s="91">
        <f aca="true" t="shared" si="2" ref="F11:O11">F4+F6</f>
        <v>501000</v>
      </c>
      <c r="G11" s="91">
        <f t="shared" si="2"/>
        <v>6473</v>
      </c>
      <c r="H11" s="91">
        <f t="shared" si="2"/>
        <v>6739</v>
      </c>
      <c r="I11" s="91">
        <f t="shared" si="2"/>
        <v>19100</v>
      </c>
      <c r="J11" s="91">
        <f t="shared" si="2"/>
        <v>18905</v>
      </c>
      <c r="K11" s="91">
        <f t="shared" si="2"/>
        <v>19905</v>
      </c>
      <c r="L11" s="91">
        <f t="shared" si="2"/>
        <v>0</v>
      </c>
      <c r="M11" s="91">
        <f t="shared" si="2"/>
        <v>7650</v>
      </c>
      <c r="N11" s="91">
        <f t="shared" si="2"/>
        <v>10000</v>
      </c>
      <c r="O11" s="91">
        <f t="shared" si="2"/>
        <v>8000</v>
      </c>
    </row>
    <row r="13" spans="4:11" ht="25.5">
      <c r="D13" s="315"/>
      <c r="E13" s="315"/>
      <c r="F13" s="98"/>
      <c r="G13" s="98"/>
      <c r="H13" s="149" t="s">
        <v>196</v>
      </c>
      <c r="I13" s="77">
        <v>2014</v>
      </c>
      <c r="J13" s="77">
        <v>2015</v>
      </c>
      <c r="K13" s="77">
        <v>2016</v>
      </c>
    </row>
    <row r="14" spans="4:11" ht="24.75" customHeight="1">
      <c r="D14" s="322" t="s">
        <v>201</v>
      </c>
      <c r="E14" s="322"/>
      <c r="F14" s="322"/>
      <c r="G14" s="159">
        <f>G12+I12</f>
        <v>0</v>
      </c>
      <c r="H14" s="160">
        <f>H11+L11</f>
        <v>6739</v>
      </c>
      <c r="I14" s="160">
        <f>I11+M11</f>
        <v>26750</v>
      </c>
      <c r="J14" s="160">
        <f>J11+N11</f>
        <v>28905</v>
      </c>
      <c r="K14" s="160">
        <f>K11+O11</f>
        <v>27905</v>
      </c>
    </row>
  </sheetData>
  <sheetProtection/>
  <mergeCells count="12">
    <mergeCell ref="D14:F14"/>
    <mergeCell ref="C11:E11"/>
    <mergeCell ref="E2:E3"/>
    <mergeCell ref="B4:E4"/>
    <mergeCell ref="B6:E6"/>
    <mergeCell ref="F2:K2"/>
    <mergeCell ref="L2:O2"/>
    <mergeCell ref="D13:E13"/>
    <mergeCell ref="A2:A3"/>
    <mergeCell ref="B2:B3"/>
    <mergeCell ref="C2:C3"/>
    <mergeCell ref="D2:D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M9" sqref="M9"/>
    </sheetView>
  </sheetViews>
  <sheetFormatPr defaultColWidth="9.140625" defaultRowHeight="12.75" outlineLevelRow="1"/>
  <cols>
    <col min="1" max="1" width="4.140625" style="0" customWidth="1"/>
    <col min="2" max="2" width="5.00390625" style="0" customWidth="1"/>
    <col min="3" max="3" width="8.00390625" style="0" customWidth="1"/>
    <col min="4" max="4" width="13.7109375" style="0" customWidth="1"/>
    <col min="5" max="5" width="20.00390625" style="0" customWidth="1"/>
    <col min="6" max="6" width="10.421875" style="0" hidden="1" customWidth="1"/>
    <col min="7" max="7" width="11.8515625" style="0" hidden="1" customWidth="1"/>
    <col min="8" max="8" width="11.140625" style="0" hidden="1" customWidth="1"/>
    <col min="9" max="9" width="10.57421875" style="0" customWidth="1"/>
    <col min="10" max="10" width="10.8515625" style="0" customWidth="1"/>
    <col min="11" max="11" width="10.421875" style="0" customWidth="1"/>
    <col min="12" max="12" width="8.7109375" style="0" hidden="1" customWidth="1"/>
    <col min="13" max="15" width="8.7109375" style="0" customWidth="1"/>
  </cols>
  <sheetData>
    <row r="2" spans="1:3" ht="21.75" customHeight="1">
      <c r="A2" s="97"/>
      <c r="C2" s="76" t="s">
        <v>400</v>
      </c>
    </row>
    <row r="3" spans="1:3" ht="21.75" customHeight="1">
      <c r="A3" s="97"/>
      <c r="C3" s="76"/>
    </row>
    <row r="4" spans="1:15" ht="12.75">
      <c r="A4" s="315"/>
      <c r="B4" s="318" t="s">
        <v>105</v>
      </c>
      <c r="C4" s="335" t="s">
        <v>106</v>
      </c>
      <c r="D4" s="335" t="s">
        <v>108</v>
      </c>
      <c r="E4" s="336" t="s">
        <v>107</v>
      </c>
      <c r="F4" s="324" t="s">
        <v>41</v>
      </c>
      <c r="G4" s="320"/>
      <c r="H4" s="320"/>
      <c r="I4" s="320"/>
      <c r="J4" s="320"/>
      <c r="K4" s="325"/>
      <c r="L4" s="320" t="s">
        <v>199</v>
      </c>
      <c r="M4" s="320"/>
      <c r="N4" s="320"/>
      <c r="O4" s="321"/>
    </row>
    <row r="5" spans="1:15" ht="32.25" customHeight="1">
      <c r="A5" s="315"/>
      <c r="B5" s="318"/>
      <c r="C5" s="335"/>
      <c r="D5" s="335"/>
      <c r="E5" s="336"/>
      <c r="F5" s="77" t="s">
        <v>111</v>
      </c>
      <c r="G5" s="77" t="s">
        <v>112</v>
      </c>
      <c r="H5" s="149" t="s">
        <v>196</v>
      </c>
      <c r="I5" s="77">
        <v>2014</v>
      </c>
      <c r="J5" s="77">
        <v>2015</v>
      </c>
      <c r="K5" s="77">
        <v>2016</v>
      </c>
      <c r="L5" s="151" t="s">
        <v>196</v>
      </c>
      <c r="M5" s="77">
        <v>2014</v>
      </c>
      <c r="N5" s="77">
        <v>2015</v>
      </c>
      <c r="O5" s="77">
        <v>2016</v>
      </c>
    </row>
    <row r="6" spans="1:15" ht="13.5" customHeight="1">
      <c r="A6" s="78">
        <v>1</v>
      </c>
      <c r="B6" s="327" t="s">
        <v>401</v>
      </c>
      <c r="C6" s="327"/>
      <c r="D6" s="327"/>
      <c r="E6" s="327"/>
      <c r="F6" s="90">
        <f aca="true" t="shared" si="0" ref="F6:O6">SUM(F7:F9)</f>
        <v>321000</v>
      </c>
      <c r="G6" s="90">
        <f t="shared" si="0"/>
        <v>9675</v>
      </c>
      <c r="H6" s="90">
        <f t="shared" si="0"/>
        <v>10800</v>
      </c>
      <c r="I6" s="90">
        <f t="shared" si="0"/>
        <v>3100</v>
      </c>
      <c r="J6" s="90">
        <f t="shared" si="0"/>
        <v>3300</v>
      </c>
      <c r="K6" s="156">
        <f t="shared" si="0"/>
        <v>3300</v>
      </c>
      <c r="L6" s="152">
        <f t="shared" si="0"/>
        <v>0</v>
      </c>
      <c r="M6" s="90">
        <f t="shared" si="0"/>
        <v>18413</v>
      </c>
      <c r="N6" s="90">
        <f t="shared" si="0"/>
        <v>7300</v>
      </c>
      <c r="O6" s="90">
        <f t="shared" si="0"/>
        <v>7300</v>
      </c>
    </row>
    <row r="7" spans="1:15" s="47" customFormat="1" ht="13.5" customHeight="1" outlineLevel="1">
      <c r="A7" s="80">
        <v>2</v>
      </c>
      <c r="B7" s="80">
        <v>41</v>
      </c>
      <c r="C7" s="95" t="s">
        <v>402</v>
      </c>
      <c r="D7" s="86">
        <v>633006</v>
      </c>
      <c r="E7" s="95" t="s">
        <v>67</v>
      </c>
      <c r="F7" s="84">
        <v>1000</v>
      </c>
      <c r="G7" s="84">
        <v>126</v>
      </c>
      <c r="H7" s="84">
        <v>1200</v>
      </c>
      <c r="I7" s="84">
        <v>100</v>
      </c>
      <c r="J7" s="84">
        <v>100</v>
      </c>
      <c r="K7" s="84">
        <v>100</v>
      </c>
      <c r="L7" s="154"/>
      <c r="M7" s="84"/>
      <c r="N7" s="84"/>
      <c r="O7" s="84"/>
    </row>
    <row r="8" spans="1:15" s="47" customFormat="1" ht="13.5" customHeight="1" outlineLevel="1">
      <c r="A8" s="80"/>
      <c r="B8" s="80">
        <v>41</v>
      </c>
      <c r="C8" s="81" t="s">
        <v>402</v>
      </c>
      <c r="D8" s="82">
        <v>635006</v>
      </c>
      <c r="E8" s="83" t="s">
        <v>484</v>
      </c>
      <c r="F8" s="84"/>
      <c r="G8" s="84"/>
      <c r="H8" s="84"/>
      <c r="I8" s="84">
        <v>1000</v>
      </c>
      <c r="J8" s="84">
        <v>1200</v>
      </c>
      <c r="K8" s="84">
        <v>1200</v>
      </c>
      <c r="L8" s="154"/>
      <c r="M8" s="84">
        <v>18413</v>
      </c>
      <c r="N8" s="84">
        <v>7300</v>
      </c>
      <c r="O8" s="84">
        <v>7300</v>
      </c>
    </row>
    <row r="9" spans="1:15" s="47" customFormat="1" ht="13.5" customHeight="1" outlineLevel="1">
      <c r="A9" s="78">
        <v>3</v>
      </c>
      <c r="B9" s="80">
        <v>41</v>
      </c>
      <c r="C9" s="81" t="s">
        <v>402</v>
      </c>
      <c r="D9" s="82">
        <v>637004</v>
      </c>
      <c r="E9" s="83" t="s">
        <v>91</v>
      </c>
      <c r="F9" s="84">
        <v>320000</v>
      </c>
      <c r="G9" s="84">
        <v>9549</v>
      </c>
      <c r="H9" s="84">
        <v>9600</v>
      </c>
      <c r="I9" s="84">
        <v>2000</v>
      </c>
      <c r="J9" s="84">
        <v>2000</v>
      </c>
      <c r="K9" s="84">
        <v>2000</v>
      </c>
      <c r="L9" s="154"/>
      <c r="M9" s="84"/>
      <c r="N9" s="84"/>
      <c r="O9" s="84"/>
    </row>
    <row r="10" spans="1:15" s="47" customFormat="1" ht="13.5" customHeight="1" outlineLevel="1">
      <c r="A10" s="106"/>
      <c r="B10" s="107"/>
      <c r="C10" s="107"/>
      <c r="D10" s="108"/>
      <c r="E10" s="48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2" spans="3:15" ht="14.25">
      <c r="C12" s="323" t="s">
        <v>119</v>
      </c>
      <c r="D12" s="323"/>
      <c r="E12" s="323"/>
      <c r="F12" s="91" t="e">
        <f>F6+#REF!</f>
        <v>#REF!</v>
      </c>
      <c r="G12" s="91" t="e">
        <f>G6+#REF!+#REF!</f>
        <v>#REF!</v>
      </c>
      <c r="H12" s="91" t="e">
        <f>H6+#REF!+#REF!</f>
        <v>#REF!</v>
      </c>
      <c r="I12" s="91">
        <f>I6</f>
        <v>3100</v>
      </c>
      <c r="J12" s="91">
        <f>J6</f>
        <v>3300</v>
      </c>
      <c r="K12" s="91">
        <f>K6</f>
        <v>3300</v>
      </c>
      <c r="L12" s="91" t="e">
        <f>L6+#REF!+#REF!</f>
        <v>#REF!</v>
      </c>
      <c r="M12" s="91">
        <f>M6</f>
        <v>18413</v>
      </c>
      <c r="N12" s="91">
        <f>N6</f>
        <v>7300</v>
      </c>
      <c r="O12" s="91">
        <f>O6</f>
        <v>7300</v>
      </c>
    </row>
    <row r="14" spans="4:11" ht="25.5">
      <c r="D14" s="315"/>
      <c r="E14" s="315"/>
      <c r="F14" s="98"/>
      <c r="G14" s="98"/>
      <c r="H14" s="149" t="s">
        <v>196</v>
      </c>
      <c r="I14" s="77">
        <v>2014</v>
      </c>
      <c r="J14" s="77">
        <v>2015</v>
      </c>
      <c r="K14" s="77">
        <v>2016</v>
      </c>
    </row>
    <row r="15" spans="4:11" ht="24.75" customHeight="1">
      <c r="D15" s="322" t="s">
        <v>202</v>
      </c>
      <c r="E15" s="322"/>
      <c r="F15" s="322"/>
      <c r="G15" s="159">
        <f>G13+I13</f>
        <v>0</v>
      </c>
      <c r="H15" s="160" t="e">
        <f>H12+L12</f>
        <v>#REF!</v>
      </c>
      <c r="I15" s="160">
        <f>I12+M12</f>
        <v>21513</v>
      </c>
      <c r="J15" s="160">
        <f>J12+N12</f>
        <v>10600</v>
      </c>
      <c r="K15" s="160">
        <f>K12+O12</f>
        <v>10600</v>
      </c>
    </row>
  </sheetData>
  <sheetProtection/>
  <mergeCells count="11">
    <mergeCell ref="D15:F15"/>
    <mergeCell ref="E4:E5"/>
    <mergeCell ref="B6:E6"/>
    <mergeCell ref="C12:E12"/>
    <mergeCell ref="F4:K4"/>
    <mergeCell ref="L4:O4"/>
    <mergeCell ref="A4:A5"/>
    <mergeCell ref="B4:B5"/>
    <mergeCell ref="C4:C5"/>
    <mergeCell ref="D4:D5"/>
    <mergeCell ref="D14:E1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114"/>
  <sheetViews>
    <sheetView zoomScalePageLayoutView="0" workbookViewId="0" topLeftCell="A73">
      <selection activeCell="I20" sqref="I20"/>
    </sheetView>
  </sheetViews>
  <sheetFormatPr defaultColWidth="9.140625" defaultRowHeight="12.75" outlineLevelRow="1"/>
  <cols>
    <col min="1" max="1" width="4.8515625" style="0" customWidth="1"/>
    <col min="2" max="2" width="6.00390625" style="0" customWidth="1"/>
    <col min="3" max="3" width="11.140625" style="0" customWidth="1"/>
    <col min="4" max="4" width="10.421875" style="0" customWidth="1"/>
    <col min="5" max="5" width="26.421875" style="0" customWidth="1"/>
    <col min="6" max="6" width="11.7109375" style="0" hidden="1" customWidth="1"/>
    <col min="7" max="7" width="10.8515625" style="0" hidden="1" customWidth="1"/>
    <col min="8" max="8" width="10.00390625" style="0" hidden="1" customWidth="1"/>
    <col min="9" max="9" width="9.57421875" style="0" customWidth="1"/>
    <col min="10" max="11" width="11.28125" style="0" customWidth="1"/>
    <col min="12" max="12" width="8.7109375" style="0" hidden="1" customWidth="1"/>
    <col min="13" max="15" width="8.7109375" style="0" customWidth="1"/>
  </cols>
  <sheetData>
    <row r="3" spans="1:3" ht="20.25" customHeight="1">
      <c r="A3" s="97"/>
      <c r="C3" s="76" t="s">
        <v>403</v>
      </c>
    </row>
    <row r="4" spans="1:3" ht="20.25" customHeight="1">
      <c r="A4" s="97"/>
      <c r="C4" s="76"/>
    </row>
    <row r="5" spans="1:15" ht="13.5" customHeight="1">
      <c r="A5" s="315"/>
      <c r="B5" s="334" t="s">
        <v>105</v>
      </c>
      <c r="C5" s="334" t="s">
        <v>106</v>
      </c>
      <c r="D5" s="334" t="s">
        <v>108</v>
      </c>
      <c r="E5" s="337" t="s">
        <v>107</v>
      </c>
      <c r="F5" s="324" t="s">
        <v>41</v>
      </c>
      <c r="G5" s="320"/>
      <c r="H5" s="320"/>
      <c r="I5" s="320"/>
      <c r="J5" s="320"/>
      <c r="K5" s="325"/>
      <c r="L5" s="320" t="s">
        <v>199</v>
      </c>
      <c r="M5" s="320"/>
      <c r="N5" s="320"/>
      <c r="O5" s="321"/>
    </row>
    <row r="6" spans="1:15" ht="27" customHeight="1">
      <c r="A6" s="315"/>
      <c r="B6" s="334"/>
      <c r="C6" s="334"/>
      <c r="D6" s="334"/>
      <c r="E6" s="337"/>
      <c r="F6" s="77" t="s">
        <v>111</v>
      </c>
      <c r="G6" s="77" t="s">
        <v>112</v>
      </c>
      <c r="H6" s="149" t="s">
        <v>196</v>
      </c>
      <c r="I6" s="77">
        <v>2014</v>
      </c>
      <c r="J6" s="77">
        <v>2015</v>
      </c>
      <c r="K6" s="77">
        <v>2016</v>
      </c>
      <c r="L6" s="151" t="s">
        <v>196</v>
      </c>
      <c r="M6" s="77">
        <v>2014</v>
      </c>
      <c r="N6" s="77">
        <v>2015</v>
      </c>
      <c r="O6" s="77">
        <v>2016</v>
      </c>
    </row>
    <row r="7" spans="1:15" ht="13.5" customHeight="1">
      <c r="A7" s="78">
        <v>1</v>
      </c>
      <c r="B7" s="327" t="s">
        <v>404</v>
      </c>
      <c r="C7" s="327"/>
      <c r="D7" s="327"/>
      <c r="E7" s="327"/>
      <c r="F7" s="90">
        <f aca="true" t="shared" si="0" ref="F7:O7">SUM(F8:F33)</f>
        <v>1922000</v>
      </c>
      <c r="G7" s="90">
        <f t="shared" si="0"/>
        <v>28190</v>
      </c>
      <c r="H7" s="90">
        <f t="shared" si="0"/>
        <v>26407</v>
      </c>
      <c r="I7" s="90">
        <f t="shared" si="0"/>
        <v>58625</v>
      </c>
      <c r="J7" s="90">
        <f t="shared" si="0"/>
        <v>55535</v>
      </c>
      <c r="K7" s="156">
        <f t="shared" si="0"/>
        <v>55535</v>
      </c>
      <c r="L7" s="152">
        <f t="shared" si="0"/>
        <v>0</v>
      </c>
      <c r="M7" s="90">
        <f t="shared" si="0"/>
        <v>0</v>
      </c>
      <c r="N7" s="90">
        <f t="shared" si="0"/>
        <v>0</v>
      </c>
      <c r="O7" s="90">
        <f t="shared" si="0"/>
        <v>0</v>
      </c>
    </row>
    <row r="8" spans="1:15" s="47" customFormat="1" ht="13.5" customHeight="1" outlineLevel="1">
      <c r="A8" s="80">
        <v>2</v>
      </c>
      <c r="B8" s="80">
        <v>41</v>
      </c>
      <c r="C8" s="81" t="s">
        <v>101</v>
      </c>
      <c r="D8" s="82">
        <v>611000</v>
      </c>
      <c r="E8" s="83" t="s">
        <v>324</v>
      </c>
      <c r="F8" s="84">
        <v>1089000</v>
      </c>
      <c r="G8" s="84">
        <v>2668</v>
      </c>
      <c r="H8" s="84">
        <v>2802</v>
      </c>
      <c r="I8" s="84">
        <v>29611</v>
      </c>
      <c r="J8" s="84">
        <v>26202</v>
      </c>
      <c r="K8" s="84">
        <v>26202</v>
      </c>
      <c r="L8" s="154"/>
      <c r="M8" s="84"/>
      <c r="N8" s="84"/>
      <c r="O8" s="84"/>
    </row>
    <row r="9" spans="1:15" s="47" customFormat="1" ht="13.5" customHeight="1" outlineLevel="1">
      <c r="A9" s="80">
        <v>3</v>
      </c>
      <c r="B9" s="80">
        <v>111</v>
      </c>
      <c r="C9" s="81" t="s">
        <v>101</v>
      </c>
      <c r="D9" s="82" t="s">
        <v>405</v>
      </c>
      <c r="E9" s="83" t="s">
        <v>406</v>
      </c>
      <c r="F9" s="84">
        <v>45000</v>
      </c>
      <c r="G9" s="84">
        <v>2076</v>
      </c>
      <c r="H9" s="84">
        <v>244</v>
      </c>
      <c r="I9" s="84">
        <v>210</v>
      </c>
      <c r="J9" s="84">
        <v>210</v>
      </c>
      <c r="K9" s="84">
        <v>210</v>
      </c>
      <c r="L9" s="154"/>
      <c r="M9" s="84"/>
      <c r="N9" s="84"/>
      <c r="O9" s="84"/>
    </row>
    <row r="10" spans="1:15" s="47" customFormat="1" ht="13.5" customHeight="1" outlineLevel="1">
      <c r="A10" s="80">
        <v>4</v>
      </c>
      <c r="B10" s="80">
        <v>41</v>
      </c>
      <c r="C10" s="81" t="s">
        <v>101</v>
      </c>
      <c r="D10" s="82">
        <v>612002</v>
      </c>
      <c r="E10" s="83" t="s">
        <v>100</v>
      </c>
      <c r="F10" s="84">
        <v>45000</v>
      </c>
      <c r="G10" s="84">
        <v>2076</v>
      </c>
      <c r="H10" s="84">
        <v>2076</v>
      </c>
      <c r="I10" s="84">
        <v>1434</v>
      </c>
      <c r="J10" s="84">
        <v>1434</v>
      </c>
      <c r="K10" s="84">
        <v>1434</v>
      </c>
      <c r="L10" s="154"/>
      <c r="M10" s="84"/>
      <c r="N10" s="84"/>
      <c r="O10" s="84"/>
    </row>
    <row r="11" spans="1:15" s="47" customFormat="1" ht="13.5" customHeight="1" outlineLevel="1">
      <c r="A11" s="78">
        <v>5</v>
      </c>
      <c r="B11" s="80">
        <v>41</v>
      </c>
      <c r="C11" s="81" t="s">
        <v>101</v>
      </c>
      <c r="D11" s="82">
        <v>614000</v>
      </c>
      <c r="E11" s="83" t="s">
        <v>26</v>
      </c>
      <c r="F11" s="84">
        <v>30000</v>
      </c>
      <c r="G11" s="84">
        <v>909</v>
      </c>
      <c r="H11" s="84">
        <v>83</v>
      </c>
      <c r="I11" s="84">
        <v>1500</v>
      </c>
      <c r="J11" s="84">
        <v>1500</v>
      </c>
      <c r="K11" s="84">
        <v>1500</v>
      </c>
      <c r="L11" s="154"/>
      <c r="M11" s="84"/>
      <c r="N11" s="84"/>
      <c r="O11" s="84"/>
    </row>
    <row r="12" spans="1:15" s="47" customFormat="1" ht="13.5" customHeight="1" outlineLevel="1">
      <c r="A12" s="80">
        <v>6</v>
      </c>
      <c r="B12" s="80">
        <v>41</v>
      </c>
      <c r="C12" s="81" t="s">
        <v>101</v>
      </c>
      <c r="D12" s="82">
        <v>616000</v>
      </c>
      <c r="E12" s="83" t="s">
        <v>407</v>
      </c>
      <c r="F12" s="84">
        <v>60000</v>
      </c>
      <c r="G12" s="84">
        <v>1497</v>
      </c>
      <c r="H12" s="84">
        <v>1497</v>
      </c>
      <c r="I12" s="84">
        <v>198</v>
      </c>
      <c r="J12" s="84">
        <v>198</v>
      </c>
      <c r="K12" s="84">
        <v>198</v>
      </c>
      <c r="L12" s="154"/>
      <c r="M12" s="84"/>
      <c r="N12" s="84"/>
      <c r="O12" s="84"/>
    </row>
    <row r="13" spans="1:15" s="47" customFormat="1" ht="13.5" customHeight="1" outlineLevel="1">
      <c r="A13" s="80">
        <v>7</v>
      </c>
      <c r="B13" s="80">
        <v>41</v>
      </c>
      <c r="C13" s="81" t="s">
        <v>101</v>
      </c>
      <c r="D13" s="89">
        <v>621000</v>
      </c>
      <c r="E13" s="83" t="s">
        <v>56</v>
      </c>
      <c r="F13" s="84">
        <v>90000</v>
      </c>
      <c r="G13" s="84">
        <v>2979</v>
      </c>
      <c r="H13" s="84">
        <v>3520</v>
      </c>
      <c r="I13" s="84">
        <v>3294</v>
      </c>
      <c r="J13" s="84">
        <v>2954</v>
      </c>
      <c r="K13" s="84">
        <v>2954</v>
      </c>
      <c r="L13" s="154"/>
      <c r="M13" s="84"/>
      <c r="N13" s="84"/>
      <c r="O13" s="84"/>
    </row>
    <row r="14" spans="1:15" s="47" customFormat="1" ht="13.5" customHeight="1" outlineLevel="1">
      <c r="A14" s="80">
        <v>8</v>
      </c>
      <c r="B14" s="80">
        <v>41</v>
      </c>
      <c r="C14" s="81" t="s">
        <v>101</v>
      </c>
      <c r="D14" s="89" t="s">
        <v>13</v>
      </c>
      <c r="E14" s="83" t="s">
        <v>30</v>
      </c>
      <c r="F14" s="84">
        <v>16000</v>
      </c>
      <c r="G14" s="84">
        <v>500</v>
      </c>
      <c r="H14" s="84">
        <v>500</v>
      </c>
      <c r="I14" s="84">
        <v>461</v>
      </c>
      <c r="J14" s="84">
        <v>413</v>
      </c>
      <c r="K14" s="84">
        <v>413</v>
      </c>
      <c r="L14" s="154"/>
      <c r="M14" s="84"/>
      <c r="N14" s="84"/>
      <c r="O14" s="84"/>
    </row>
    <row r="15" spans="1:15" s="47" customFormat="1" ht="13.5" customHeight="1" outlineLevel="1">
      <c r="A15" s="80">
        <v>9</v>
      </c>
      <c r="B15" s="80">
        <v>41</v>
      </c>
      <c r="C15" s="81" t="s">
        <v>101</v>
      </c>
      <c r="D15" s="89" t="s">
        <v>14</v>
      </c>
      <c r="E15" s="83" t="s">
        <v>31</v>
      </c>
      <c r="F15" s="84">
        <v>180000</v>
      </c>
      <c r="G15" s="84">
        <v>5034</v>
      </c>
      <c r="H15" s="84">
        <v>5034</v>
      </c>
      <c r="I15" s="84">
        <v>4613</v>
      </c>
      <c r="J15" s="84">
        <v>4136</v>
      </c>
      <c r="K15" s="84">
        <v>4136</v>
      </c>
      <c r="L15" s="154"/>
      <c r="M15" s="84"/>
      <c r="N15" s="84"/>
      <c r="O15" s="84"/>
    </row>
    <row r="16" spans="1:15" s="47" customFormat="1" ht="13.5" customHeight="1" outlineLevel="1">
      <c r="A16" s="78">
        <v>10</v>
      </c>
      <c r="B16" s="80">
        <v>41</v>
      </c>
      <c r="C16" s="81" t="s">
        <v>101</v>
      </c>
      <c r="D16" s="82">
        <v>625003</v>
      </c>
      <c r="E16" s="83" t="s">
        <v>28</v>
      </c>
      <c r="F16" s="84">
        <v>10000</v>
      </c>
      <c r="G16" s="84">
        <v>285</v>
      </c>
      <c r="H16" s="84">
        <v>285</v>
      </c>
      <c r="I16" s="84">
        <v>264</v>
      </c>
      <c r="J16" s="84">
        <v>236</v>
      </c>
      <c r="K16" s="84">
        <v>236</v>
      </c>
      <c r="L16" s="154"/>
      <c r="M16" s="84"/>
      <c r="N16" s="84"/>
      <c r="O16" s="84"/>
    </row>
    <row r="17" spans="1:15" s="47" customFormat="1" ht="13.5" customHeight="1" outlineLevel="1">
      <c r="A17" s="80">
        <v>11</v>
      </c>
      <c r="B17" s="80">
        <v>41</v>
      </c>
      <c r="C17" s="81" t="s">
        <v>101</v>
      </c>
      <c r="D17" s="82">
        <v>625004</v>
      </c>
      <c r="E17" s="83" t="s">
        <v>32</v>
      </c>
      <c r="F17" s="84">
        <v>35000</v>
      </c>
      <c r="G17" s="84">
        <v>1076</v>
      </c>
      <c r="H17" s="84">
        <v>1076</v>
      </c>
      <c r="I17" s="84">
        <v>988</v>
      </c>
      <c r="J17" s="84">
        <v>886</v>
      </c>
      <c r="K17" s="84">
        <v>886</v>
      </c>
      <c r="L17" s="154"/>
      <c r="M17" s="84"/>
      <c r="N17" s="84"/>
      <c r="O17" s="84"/>
    </row>
    <row r="18" spans="1:15" s="47" customFormat="1" ht="13.5" customHeight="1" outlineLevel="1">
      <c r="A18" s="80">
        <v>12</v>
      </c>
      <c r="B18" s="80">
        <v>41</v>
      </c>
      <c r="C18" s="81" t="s">
        <v>101</v>
      </c>
      <c r="D18" s="82">
        <v>625005</v>
      </c>
      <c r="E18" s="83" t="s">
        <v>15</v>
      </c>
      <c r="F18" s="84">
        <v>12000</v>
      </c>
      <c r="G18" s="84">
        <v>357</v>
      </c>
      <c r="H18" s="84">
        <v>357</v>
      </c>
      <c r="I18" s="84">
        <v>329</v>
      </c>
      <c r="J18" s="84">
        <v>295</v>
      </c>
      <c r="K18" s="84">
        <v>295</v>
      </c>
      <c r="L18" s="154"/>
      <c r="M18" s="84"/>
      <c r="N18" s="84"/>
      <c r="O18" s="84"/>
    </row>
    <row r="19" spans="1:15" s="47" customFormat="1" ht="13.5" customHeight="1" outlineLevel="1">
      <c r="A19" s="78">
        <v>13</v>
      </c>
      <c r="B19" s="80">
        <v>41</v>
      </c>
      <c r="C19" s="81" t="s">
        <v>101</v>
      </c>
      <c r="D19" s="82">
        <v>625007</v>
      </c>
      <c r="E19" s="83" t="s">
        <v>29</v>
      </c>
      <c r="F19" s="84">
        <v>54000</v>
      </c>
      <c r="G19" s="84">
        <v>1706</v>
      </c>
      <c r="H19" s="84">
        <v>1706</v>
      </c>
      <c r="I19" s="84">
        <v>1565</v>
      </c>
      <c r="J19" s="84">
        <v>1403</v>
      </c>
      <c r="K19" s="84">
        <v>1403</v>
      </c>
      <c r="L19" s="154"/>
      <c r="M19" s="84"/>
      <c r="N19" s="84"/>
      <c r="O19" s="84"/>
    </row>
    <row r="20" spans="1:15" s="47" customFormat="1" ht="13.5" customHeight="1" outlineLevel="1">
      <c r="A20" s="80">
        <v>14</v>
      </c>
      <c r="B20" s="80">
        <v>41</v>
      </c>
      <c r="C20" s="81" t="s">
        <v>101</v>
      </c>
      <c r="D20" s="86" t="s">
        <v>351</v>
      </c>
      <c r="E20" s="87" t="s">
        <v>365</v>
      </c>
      <c r="F20" s="84">
        <v>50000</v>
      </c>
      <c r="G20" s="84">
        <v>1450</v>
      </c>
      <c r="H20" s="84">
        <v>500</v>
      </c>
      <c r="I20" s="84">
        <v>7000</v>
      </c>
      <c r="J20" s="84">
        <v>7000</v>
      </c>
      <c r="K20" s="84">
        <v>7000</v>
      </c>
      <c r="L20" s="154"/>
      <c r="M20" s="84"/>
      <c r="N20" s="84"/>
      <c r="O20" s="84"/>
    </row>
    <row r="21" spans="1:15" s="47" customFormat="1" ht="13.5" customHeight="1" outlineLevel="1">
      <c r="A21" s="78">
        <v>15</v>
      </c>
      <c r="B21" s="80">
        <v>41</v>
      </c>
      <c r="C21" s="81" t="s">
        <v>101</v>
      </c>
      <c r="D21" s="86" t="s">
        <v>57</v>
      </c>
      <c r="E21" s="87" t="s">
        <v>366</v>
      </c>
      <c r="F21" s="84">
        <v>70000</v>
      </c>
      <c r="G21" s="84">
        <v>240</v>
      </c>
      <c r="H21" s="84">
        <v>2400</v>
      </c>
      <c r="I21" s="84">
        <v>1500</v>
      </c>
      <c r="J21" s="84">
        <v>1500</v>
      </c>
      <c r="K21" s="84">
        <v>1500</v>
      </c>
      <c r="L21" s="154"/>
      <c r="M21" s="84"/>
      <c r="N21" s="84"/>
      <c r="O21" s="84"/>
    </row>
    <row r="22" spans="1:15" s="47" customFormat="1" ht="13.5" customHeight="1" outlineLevel="1">
      <c r="A22" s="80">
        <v>16</v>
      </c>
      <c r="B22" s="80">
        <v>41</v>
      </c>
      <c r="C22" s="81" t="s">
        <v>101</v>
      </c>
      <c r="D22" s="86">
        <v>632002</v>
      </c>
      <c r="E22" s="87" t="s">
        <v>17</v>
      </c>
      <c r="F22" s="84">
        <v>6000</v>
      </c>
      <c r="G22" s="84">
        <v>253</v>
      </c>
      <c r="H22" s="84">
        <v>253</v>
      </c>
      <c r="I22" s="84">
        <v>280</v>
      </c>
      <c r="J22" s="84">
        <v>280</v>
      </c>
      <c r="K22" s="84">
        <v>280</v>
      </c>
      <c r="L22" s="154"/>
      <c r="M22" s="84"/>
      <c r="N22" s="84"/>
      <c r="O22" s="84"/>
    </row>
    <row r="23" spans="1:15" s="47" customFormat="1" ht="13.5" customHeight="1" outlineLevel="1">
      <c r="A23" s="80">
        <v>17</v>
      </c>
      <c r="B23" s="80">
        <v>41</v>
      </c>
      <c r="C23" s="81" t="s">
        <v>101</v>
      </c>
      <c r="D23" s="86">
        <v>632003</v>
      </c>
      <c r="E23" s="87" t="s">
        <v>314</v>
      </c>
      <c r="F23" s="84">
        <v>10000</v>
      </c>
      <c r="G23" s="84">
        <v>312</v>
      </c>
      <c r="H23" s="84">
        <v>350</v>
      </c>
      <c r="I23" s="84">
        <v>400</v>
      </c>
      <c r="J23" s="84">
        <v>400</v>
      </c>
      <c r="K23" s="84">
        <v>400</v>
      </c>
      <c r="L23" s="154"/>
      <c r="M23" s="84"/>
      <c r="N23" s="84"/>
      <c r="O23" s="84"/>
    </row>
    <row r="24" spans="1:15" s="47" customFormat="1" ht="13.5" customHeight="1" outlineLevel="1">
      <c r="A24" s="78">
        <v>18</v>
      </c>
      <c r="B24" s="80">
        <v>41</v>
      </c>
      <c r="C24" s="81" t="s">
        <v>101</v>
      </c>
      <c r="D24" s="82">
        <v>633001</v>
      </c>
      <c r="E24" s="83" t="s">
        <v>69</v>
      </c>
      <c r="F24" s="84">
        <v>20000</v>
      </c>
      <c r="G24" s="84">
        <v>25</v>
      </c>
      <c r="H24" s="84">
        <v>25</v>
      </c>
      <c r="I24" s="84">
        <v>2000</v>
      </c>
      <c r="J24" s="84">
        <v>2500</v>
      </c>
      <c r="K24" s="84">
        <v>2500</v>
      </c>
      <c r="L24" s="154"/>
      <c r="M24" s="84"/>
      <c r="N24" s="84"/>
      <c r="O24" s="84"/>
    </row>
    <row r="25" spans="1:15" s="47" customFormat="1" ht="13.5" customHeight="1" outlineLevel="1">
      <c r="A25" s="78">
        <v>19</v>
      </c>
      <c r="B25" s="80">
        <v>111</v>
      </c>
      <c r="C25" s="81" t="s">
        <v>101</v>
      </c>
      <c r="D25" s="82">
        <v>633006</v>
      </c>
      <c r="E25" s="83" t="s">
        <v>58</v>
      </c>
      <c r="F25" s="84">
        <v>20000</v>
      </c>
      <c r="G25" s="84">
        <v>213</v>
      </c>
      <c r="H25" s="84">
        <v>213</v>
      </c>
      <c r="I25" s="84">
        <v>1278</v>
      </c>
      <c r="J25" s="84">
        <v>1278</v>
      </c>
      <c r="K25" s="84">
        <v>1278</v>
      </c>
      <c r="L25" s="154"/>
      <c r="M25" s="84"/>
      <c r="N25" s="84"/>
      <c r="O25" s="84"/>
    </row>
    <row r="26" spans="1:15" s="47" customFormat="1" ht="13.5" customHeight="1" outlineLevel="1">
      <c r="A26" s="80">
        <v>20</v>
      </c>
      <c r="B26" s="80">
        <v>41</v>
      </c>
      <c r="C26" s="81" t="s">
        <v>101</v>
      </c>
      <c r="D26" s="82" t="s">
        <v>68</v>
      </c>
      <c r="E26" s="83" t="s">
        <v>408</v>
      </c>
      <c r="F26" s="84">
        <v>5000</v>
      </c>
      <c r="G26" s="84">
        <v>13</v>
      </c>
      <c r="H26" s="84">
        <v>60</v>
      </c>
      <c r="I26" s="84">
        <v>800</v>
      </c>
      <c r="J26" s="84">
        <v>1500</v>
      </c>
      <c r="K26" s="84">
        <v>1500</v>
      </c>
      <c r="L26" s="154"/>
      <c r="M26" s="84"/>
      <c r="N26" s="84"/>
      <c r="O26" s="84"/>
    </row>
    <row r="27" spans="1:15" s="47" customFormat="1" ht="13.5" customHeight="1" outlineLevel="1">
      <c r="A27" s="78">
        <v>21</v>
      </c>
      <c r="B27" s="80">
        <v>41</v>
      </c>
      <c r="C27" s="81" t="s">
        <v>101</v>
      </c>
      <c r="D27" s="82">
        <v>633009</v>
      </c>
      <c r="E27" s="83" t="s">
        <v>73</v>
      </c>
      <c r="F27" s="84">
        <v>22000</v>
      </c>
      <c r="G27" s="84">
        <v>498</v>
      </c>
      <c r="H27" s="84">
        <v>525</v>
      </c>
      <c r="I27" s="84">
        <v>90</v>
      </c>
      <c r="J27" s="84">
        <v>150</v>
      </c>
      <c r="K27" s="84">
        <v>150</v>
      </c>
      <c r="L27" s="154"/>
      <c r="M27" s="84"/>
      <c r="N27" s="84"/>
      <c r="O27" s="84"/>
    </row>
    <row r="28" spans="1:15" s="47" customFormat="1" ht="13.5" customHeight="1" outlineLevel="1">
      <c r="A28" s="78">
        <v>22</v>
      </c>
      <c r="B28" s="80">
        <v>41</v>
      </c>
      <c r="C28" s="81" t="s">
        <v>101</v>
      </c>
      <c r="D28" s="86">
        <v>637001</v>
      </c>
      <c r="E28" s="95" t="s">
        <v>20</v>
      </c>
      <c r="F28" s="84"/>
      <c r="G28" s="84">
        <v>91</v>
      </c>
      <c r="H28" s="84">
        <v>91</v>
      </c>
      <c r="I28" s="84">
        <v>30</v>
      </c>
      <c r="J28" s="84">
        <v>50</v>
      </c>
      <c r="K28" s="84">
        <v>50</v>
      </c>
      <c r="L28" s="154"/>
      <c r="M28" s="84"/>
      <c r="N28" s="84"/>
      <c r="O28" s="84"/>
    </row>
    <row r="29" spans="1:15" s="47" customFormat="1" ht="13.5" customHeight="1" outlineLevel="1">
      <c r="A29" s="78">
        <v>23</v>
      </c>
      <c r="B29" s="80">
        <v>41</v>
      </c>
      <c r="C29" s="81" t="s">
        <v>101</v>
      </c>
      <c r="D29" s="82">
        <v>637004</v>
      </c>
      <c r="E29" s="83" t="s">
        <v>64</v>
      </c>
      <c r="F29" s="84">
        <v>5000</v>
      </c>
      <c r="G29" s="84">
        <v>6</v>
      </c>
      <c r="H29" s="84">
        <v>240</v>
      </c>
      <c r="I29" s="84">
        <v>250</v>
      </c>
      <c r="J29" s="84">
        <v>450</v>
      </c>
      <c r="K29" s="84">
        <v>450</v>
      </c>
      <c r="L29" s="154"/>
      <c r="M29" s="84"/>
      <c r="N29" s="84"/>
      <c r="O29" s="84"/>
    </row>
    <row r="30" spans="1:15" s="47" customFormat="1" ht="13.5" customHeight="1" outlineLevel="1">
      <c r="A30" s="80">
        <v>24</v>
      </c>
      <c r="B30" s="80">
        <v>41</v>
      </c>
      <c r="C30" s="81" t="s">
        <v>101</v>
      </c>
      <c r="D30" s="82">
        <v>637015</v>
      </c>
      <c r="E30" s="83" t="s">
        <v>409</v>
      </c>
      <c r="F30" s="84">
        <v>7000</v>
      </c>
      <c r="G30" s="84">
        <v>275</v>
      </c>
      <c r="H30" s="84">
        <v>275</v>
      </c>
      <c r="I30" s="84">
        <v>150</v>
      </c>
      <c r="J30" s="84">
        <v>150</v>
      </c>
      <c r="K30" s="84">
        <v>150</v>
      </c>
      <c r="L30" s="154"/>
      <c r="M30" s="84"/>
      <c r="N30" s="84"/>
      <c r="O30" s="84"/>
    </row>
    <row r="31" spans="1:15" s="47" customFormat="1" ht="13.5" customHeight="1" outlineLevel="1">
      <c r="A31" s="80">
        <v>25</v>
      </c>
      <c r="B31" s="80">
        <v>41</v>
      </c>
      <c r="C31" s="81" t="s">
        <v>101</v>
      </c>
      <c r="D31" s="82">
        <v>637016</v>
      </c>
      <c r="E31" s="83" t="s">
        <v>21</v>
      </c>
      <c r="F31" s="84">
        <v>16000</v>
      </c>
      <c r="G31" s="84">
        <v>716</v>
      </c>
      <c r="H31" s="84">
        <v>716</v>
      </c>
      <c r="I31" s="84">
        <v>310</v>
      </c>
      <c r="J31" s="84">
        <v>310</v>
      </c>
      <c r="K31" s="84">
        <v>310</v>
      </c>
      <c r="L31" s="154"/>
      <c r="M31" s="84"/>
      <c r="N31" s="84"/>
      <c r="O31" s="84"/>
    </row>
    <row r="32" spans="1:15" s="47" customFormat="1" ht="13.5" customHeight="1" outlineLevel="1">
      <c r="A32" s="80">
        <v>26</v>
      </c>
      <c r="B32" s="80">
        <v>41</v>
      </c>
      <c r="C32" s="81" t="s">
        <v>101</v>
      </c>
      <c r="D32" s="82">
        <v>642015</v>
      </c>
      <c r="E32" s="83" t="s">
        <v>74</v>
      </c>
      <c r="F32" s="84">
        <v>12000</v>
      </c>
      <c r="G32" s="84">
        <v>379</v>
      </c>
      <c r="H32" s="84">
        <v>379</v>
      </c>
      <c r="I32" s="84">
        <v>70</v>
      </c>
      <c r="J32" s="84">
        <v>100</v>
      </c>
      <c r="K32" s="84">
        <v>100</v>
      </c>
      <c r="L32" s="154"/>
      <c r="M32" s="84"/>
      <c r="N32" s="84"/>
      <c r="O32" s="84"/>
    </row>
    <row r="33" spans="1:15" s="47" customFormat="1" ht="13.5" customHeight="1" outlineLevel="1">
      <c r="A33" s="80">
        <v>27</v>
      </c>
      <c r="B33" s="80">
        <v>41</v>
      </c>
      <c r="C33" s="81" t="s">
        <v>101</v>
      </c>
      <c r="D33" s="82">
        <v>717002</v>
      </c>
      <c r="E33" s="83" t="s">
        <v>410</v>
      </c>
      <c r="F33" s="84">
        <v>13000</v>
      </c>
      <c r="G33" s="84">
        <v>2556</v>
      </c>
      <c r="H33" s="84">
        <v>1200</v>
      </c>
      <c r="I33" s="84"/>
      <c r="J33" s="84"/>
      <c r="K33" s="158"/>
      <c r="L33" s="154"/>
      <c r="M33" s="84"/>
      <c r="N33" s="84"/>
      <c r="O33" s="84"/>
    </row>
    <row r="34" spans="1:15" s="47" customFormat="1" ht="13.5" customHeight="1" hidden="1" outlineLevel="1">
      <c r="A34" s="80">
        <v>41</v>
      </c>
      <c r="B34" s="327" t="s">
        <v>177</v>
      </c>
      <c r="C34" s="327"/>
      <c r="D34" s="327"/>
      <c r="E34" s="327"/>
      <c r="F34" s="90">
        <f>SUM(F35:F37)</f>
        <v>0</v>
      </c>
      <c r="G34" s="90">
        <f>SUM(G35:G38)</f>
        <v>3691</v>
      </c>
      <c r="H34" s="90">
        <f aca="true" t="shared" si="1" ref="H34:O34">SUM(H35:H37)</f>
        <v>0</v>
      </c>
      <c r="I34" s="90">
        <f t="shared" si="1"/>
        <v>0</v>
      </c>
      <c r="J34" s="90">
        <f t="shared" si="1"/>
        <v>0</v>
      </c>
      <c r="K34" s="156">
        <f t="shared" si="1"/>
        <v>0</v>
      </c>
      <c r="L34" s="152">
        <f t="shared" si="1"/>
        <v>0</v>
      </c>
      <c r="M34" s="90">
        <f t="shared" si="1"/>
        <v>0</v>
      </c>
      <c r="N34" s="90">
        <f t="shared" si="1"/>
        <v>0</v>
      </c>
      <c r="O34" s="90">
        <f t="shared" si="1"/>
        <v>0</v>
      </c>
    </row>
    <row r="35" spans="1:15" s="47" customFormat="1" ht="13.5" customHeight="1" hidden="1" outlineLevel="1">
      <c r="A35" s="80">
        <v>42</v>
      </c>
      <c r="B35" s="81"/>
      <c r="C35" s="81" t="s">
        <v>101</v>
      </c>
      <c r="D35" s="86">
        <v>633004</v>
      </c>
      <c r="E35" s="87" t="s">
        <v>179</v>
      </c>
      <c r="F35" s="84">
        <v>0</v>
      </c>
      <c r="G35" s="84">
        <v>1260</v>
      </c>
      <c r="H35" s="84">
        <v>0</v>
      </c>
      <c r="I35" s="84">
        <v>0</v>
      </c>
      <c r="J35" s="84">
        <v>0</v>
      </c>
      <c r="K35" s="158">
        <v>0</v>
      </c>
      <c r="L35" s="154">
        <v>0</v>
      </c>
      <c r="M35" s="84">
        <v>0</v>
      </c>
      <c r="N35" s="84">
        <v>0</v>
      </c>
      <c r="O35" s="84">
        <v>0</v>
      </c>
    </row>
    <row r="36" spans="1:15" s="47" customFormat="1" ht="13.5" customHeight="1" hidden="1" outlineLevel="1">
      <c r="A36" s="78">
        <v>43</v>
      </c>
      <c r="B36" s="81"/>
      <c r="C36" s="81" t="s">
        <v>101</v>
      </c>
      <c r="D36" s="86">
        <v>633009</v>
      </c>
      <c r="E36" s="87" t="s">
        <v>180</v>
      </c>
      <c r="F36" s="84">
        <v>0</v>
      </c>
      <c r="G36" s="84">
        <v>2040</v>
      </c>
      <c r="H36" s="84">
        <v>0</v>
      </c>
      <c r="I36" s="84">
        <v>0</v>
      </c>
      <c r="J36" s="84">
        <v>0</v>
      </c>
      <c r="K36" s="158">
        <v>0</v>
      </c>
      <c r="L36" s="154">
        <v>0</v>
      </c>
      <c r="M36" s="84">
        <v>0</v>
      </c>
      <c r="N36" s="84">
        <v>0</v>
      </c>
      <c r="O36" s="84">
        <v>0</v>
      </c>
    </row>
    <row r="37" spans="1:15" s="47" customFormat="1" ht="13.5" customHeight="1" hidden="1" outlineLevel="1">
      <c r="A37" s="80">
        <v>44</v>
      </c>
      <c r="B37" s="81"/>
      <c r="C37" s="81" t="s">
        <v>101</v>
      </c>
      <c r="D37" s="86">
        <v>633009</v>
      </c>
      <c r="E37" s="87" t="s">
        <v>178</v>
      </c>
      <c r="F37" s="84">
        <v>0</v>
      </c>
      <c r="G37" s="84">
        <v>271</v>
      </c>
      <c r="H37" s="84">
        <v>0</v>
      </c>
      <c r="I37" s="84">
        <v>0</v>
      </c>
      <c r="J37" s="84">
        <v>0</v>
      </c>
      <c r="K37" s="158">
        <v>0</v>
      </c>
      <c r="L37" s="154">
        <v>0</v>
      </c>
      <c r="M37" s="84">
        <v>0</v>
      </c>
      <c r="N37" s="84">
        <v>0</v>
      </c>
      <c r="O37" s="84">
        <v>0</v>
      </c>
    </row>
    <row r="38" spans="1:15" s="47" customFormat="1" ht="13.5" customHeight="1" hidden="1" outlineLevel="1">
      <c r="A38" s="80">
        <v>45</v>
      </c>
      <c r="B38" s="81"/>
      <c r="C38" s="81" t="s">
        <v>101</v>
      </c>
      <c r="D38" s="86">
        <v>637002</v>
      </c>
      <c r="E38" s="87" t="s">
        <v>185</v>
      </c>
      <c r="F38" s="84"/>
      <c r="G38" s="84">
        <v>120</v>
      </c>
      <c r="H38" s="84">
        <v>0</v>
      </c>
      <c r="I38" s="84">
        <v>0</v>
      </c>
      <c r="J38" s="84">
        <v>0</v>
      </c>
      <c r="K38" s="158">
        <v>0</v>
      </c>
      <c r="L38" s="154">
        <v>0</v>
      </c>
      <c r="M38" s="84">
        <v>0</v>
      </c>
      <c r="N38" s="84">
        <v>0</v>
      </c>
      <c r="O38" s="84">
        <v>0</v>
      </c>
    </row>
    <row r="39" spans="1:15" ht="13.5" customHeight="1" collapsed="1">
      <c r="A39" s="78">
        <v>28</v>
      </c>
      <c r="B39" s="327" t="s">
        <v>411</v>
      </c>
      <c r="C39" s="327"/>
      <c r="D39" s="327"/>
      <c r="E39" s="327"/>
      <c r="F39" s="90">
        <f aca="true" t="shared" si="2" ref="F39:O39">SUM(F40:F68)</f>
        <v>7549000</v>
      </c>
      <c r="G39" s="90">
        <f t="shared" si="2"/>
        <v>269102</v>
      </c>
      <c r="H39" s="90">
        <f t="shared" si="2"/>
        <v>277326</v>
      </c>
      <c r="I39" s="90">
        <f t="shared" si="2"/>
        <v>63500</v>
      </c>
      <c r="J39" s="90">
        <f t="shared" si="2"/>
        <v>65219</v>
      </c>
      <c r="K39" s="156">
        <f t="shared" si="2"/>
        <v>65219</v>
      </c>
      <c r="L39" s="152">
        <f t="shared" si="2"/>
        <v>0</v>
      </c>
      <c r="M39" s="90">
        <f t="shared" si="2"/>
        <v>0</v>
      </c>
      <c r="N39" s="90">
        <f t="shared" si="2"/>
        <v>0</v>
      </c>
      <c r="O39" s="90">
        <f t="shared" si="2"/>
        <v>0</v>
      </c>
    </row>
    <row r="40" spans="1:15" s="47" customFormat="1" ht="13.5" customHeight="1" outlineLevel="1">
      <c r="A40" s="80">
        <v>29</v>
      </c>
      <c r="B40" s="80">
        <v>111</v>
      </c>
      <c r="C40" s="81" t="s">
        <v>55</v>
      </c>
      <c r="D40" s="82">
        <v>611000</v>
      </c>
      <c r="E40" s="83" t="s">
        <v>324</v>
      </c>
      <c r="F40" s="84">
        <v>7114000</v>
      </c>
      <c r="G40" s="84">
        <v>262683</v>
      </c>
      <c r="H40" s="84">
        <v>268622</v>
      </c>
      <c r="I40" s="84">
        <v>28139</v>
      </c>
      <c r="J40" s="84">
        <v>28325</v>
      </c>
      <c r="K40" s="84">
        <v>28325</v>
      </c>
      <c r="L40" s="154"/>
      <c r="M40" s="84"/>
      <c r="N40" s="84"/>
      <c r="O40" s="84"/>
    </row>
    <row r="41" spans="1:15" s="47" customFormat="1" ht="13.5" customHeight="1" outlineLevel="1">
      <c r="A41" s="80">
        <v>30</v>
      </c>
      <c r="B41" s="80">
        <v>111</v>
      </c>
      <c r="C41" s="81" t="s">
        <v>55</v>
      </c>
      <c r="D41" s="82" t="s">
        <v>405</v>
      </c>
      <c r="E41" s="83" t="s">
        <v>412</v>
      </c>
      <c r="F41" s="84">
        <v>0</v>
      </c>
      <c r="G41" s="84">
        <v>1352</v>
      </c>
      <c r="H41" s="84">
        <v>2516</v>
      </c>
      <c r="I41" s="84">
        <v>237</v>
      </c>
      <c r="J41" s="84">
        <v>237</v>
      </c>
      <c r="K41" s="84">
        <v>237</v>
      </c>
      <c r="L41" s="154"/>
      <c r="M41" s="84"/>
      <c r="N41" s="84"/>
      <c r="O41" s="84"/>
    </row>
    <row r="42" spans="1:15" s="47" customFormat="1" ht="13.5" customHeight="1" outlineLevel="1">
      <c r="A42" s="80">
        <v>31</v>
      </c>
      <c r="B42" s="80">
        <v>111</v>
      </c>
      <c r="C42" s="81" t="s">
        <v>55</v>
      </c>
      <c r="D42" s="82">
        <v>612001</v>
      </c>
      <c r="E42" s="83" t="s">
        <v>325</v>
      </c>
      <c r="F42" s="84"/>
      <c r="G42" s="84"/>
      <c r="H42" s="84"/>
      <c r="I42" s="84">
        <v>3032</v>
      </c>
      <c r="J42" s="84">
        <v>3032</v>
      </c>
      <c r="K42" s="84">
        <v>3032</v>
      </c>
      <c r="L42" s="154"/>
      <c r="M42" s="84"/>
      <c r="N42" s="84"/>
      <c r="O42" s="84"/>
    </row>
    <row r="43" spans="1:15" s="47" customFormat="1" ht="13.5" customHeight="1" outlineLevel="1">
      <c r="A43" s="78">
        <v>32</v>
      </c>
      <c r="B43" s="80">
        <v>111</v>
      </c>
      <c r="C43" s="81" t="s">
        <v>55</v>
      </c>
      <c r="D43" s="82">
        <v>612002</v>
      </c>
      <c r="E43" s="83" t="s">
        <v>100</v>
      </c>
      <c r="F43" s="84">
        <v>163000</v>
      </c>
      <c r="G43" s="84">
        <v>5067</v>
      </c>
      <c r="H43" s="84">
        <v>5067</v>
      </c>
      <c r="I43" s="84">
        <v>4158</v>
      </c>
      <c r="J43" s="84">
        <v>4158</v>
      </c>
      <c r="K43" s="84">
        <v>4158</v>
      </c>
      <c r="L43" s="154"/>
      <c r="M43" s="84"/>
      <c r="N43" s="84"/>
      <c r="O43" s="84"/>
    </row>
    <row r="44" spans="1:15" s="47" customFormat="1" ht="13.5" customHeight="1" outlineLevel="1">
      <c r="A44" s="80">
        <v>33</v>
      </c>
      <c r="B44" s="80">
        <v>111</v>
      </c>
      <c r="C44" s="81" t="s">
        <v>55</v>
      </c>
      <c r="D44" s="82">
        <v>614000</v>
      </c>
      <c r="E44" s="83" t="s">
        <v>26</v>
      </c>
      <c r="F44" s="84">
        <v>80000</v>
      </c>
      <c r="G44" s="84">
        <v>0</v>
      </c>
      <c r="H44" s="84">
        <v>0</v>
      </c>
      <c r="I44" s="84">
        <v>1800</v>
      </c>
      <c r="J44" s="84">
        <v>1800</v>
      </c>
      <c r="K44" s="84">
        <v>1800</v>
      </c>
      <c r="L44" s="154"/>
      <c r="M44" s="84"/>
      <c r="N44" s="84"/>
      <c r="O44" s="84"/>
    </row>
    <row r="45" spans="1:15" s="47" customFormat="1" ht="13.5" customHeight="1" hidden="1" outlineLevel="1">
      <c r="A45" s="80">
        <v>51</v>
      </c>
      <c r="B45" s="80">
        <v>111</v>
      </c>
      <c r="C45" s="81" t="s">
        <v>55</v>
      </c>
      <c r="D45" s="89"/>
      <c r="E45" s="83" t="s">
        <v>80</v>
      </c>
      <c r="F45" s="84">
        <v>0</v>
      </c>
      <c r="G45" s="84">
        <v>0</v>
      </c>
      <c r="H45" s="84">
        <v>0</v>
      </c>
      <c r="I45" s="84"/>
      <c r="J45" s="84"/>
      <c r="K45" s="84"/>
      <c r="L45" s="154"/>
      <c r="M45" s="84"/>
      <c r="N45" s="84"/>
      <c r="O45" s="84"/>
    </row>
    <row r="46" spans="1:15" s="47" customFormat="1" ht="13.5" customHeight="1" outlineLevel="1">
      <c r="A46" s="80">
        <v>34</v>
      </c>
      <c r="B46" s="80">
        <v>111</v>
      </c>
      <c r="C46" s="81" t="s">
        <v>55</v>
      </c>
      <c r="D46" s="82">
        <v>621000</v>
      </c>
      <c r="E46" s="83" t="s">
        <v>413</v>
      </c>
      <c r="F46" s="84"/>
      <c r="G46" s="84"/>
      <c r="H46" s="84"/>
      <c r="I46" s="84">
        <v>1858</v>
      </c>
      <c r="J46" s="84">
        <v>1864</v>
      </c>
      <c r="K46" s="84">
        <v>1864</v>
      </c>
      <c r="L46" s="154"/>
      <c r="M46" s="84"/>
      <c r="N46" s="84"/>
      <c r="O46" s="84"/>
    </row>
    <row r="47" spans="1:15" s="47" customFormat="1" ht="13.5" customHeight="1" outlineLevel="1">
      <c r="A47" s="80">
        <v>35</v>
      </c>
      <c r="B47" s="80">
        <v>111</v>
      </c>
      <c r="C47" s="81" t="s">
        <v>55</v>
      </c>
      <c r="D47" s="82">
        <v>623000</v>
      </c>
      <c r="E47" s="83" t="s">
        <v>414</v>
      </c>
      <c r="F47" s="84"/>
      <c r="G47" s="84"/>
      <c r="H47" s="84"/>
      <c r="I47" s="84">
        <v>2029</v>
      </c>
      <c r="J47" s="84">
        <v>2041</v>
      </c>
      <c r="K47" s="84">
        <v>2041</v>
      </c>
      <c r="L47" s="154"/>
      <c r="M47" s="84"/>
      <c r="N47" s="84"/>
      <c r="O47" s="84"/>
    </row>
    <row r="48" spans="1:15" s="47" customFormat="1" ht="13.5" customHeight="1" outlineLevel="1">
      <c r="A48" s="80">
        <v>36</v>
      </c>
      <c r="B48" s="80">
        <v>111</v>
      </c>
      <c r="C48" s="81" t="s">
        <v>55</v>
      </c>
      <c r="D48" s="89" t="s">
        <v>13</v>
      </c>
      <c r="E48" s="83" t="s">
        <v>30</v>
      </c>
      <c r="F48" s="84"/>
      <c r="G48" s="84"/>
      <c r="H48" s="84"/>
      <c r="I48" s="84">
        <v>544</v>
      </c>
      <c r="J48" s="84">
        <v>547</v>
      </c>
      <c r="K48" s="84">
        <v>547</v>
      </c>
      <c r="L48" s="154"/>
      <c r="M48" s="84"/>
      <c r="N48" s="84"/>
      <c r="O48" s="84"/>
    </row>
    <row r="49" spans="1:15" s="47" customFormat="1" ht="13.5" customHeight="1" outlineLevel="1">
      <c r="A49" s="80">
        <v>37</v>
      </c>
      <c r="B49" s="80">
        <v>111</v>
      </c>
      <c r="C49" s="81" t="s">
        <v>55</v>
      </c>
      <c r="D49" s="89" t="s">
        <v>14</v>
      </c>
      <c r="E49" s="83" t="s">
        <v>31</v>
      </c>
      <c r="F49" s="84"/>
      <c r="G49" s="84"/>
      <c r="H49" s="84"/>
      <c r="I49" s="84">
        <v>5441</v>
      </c>
      <c r="J49" s="84">
        <v>5467</v>
      </c>
      <c r="K49" s="84">
        <v>5467</v>
      </c>
      <c r="L49" s="154"/>
      <c r="M49" s="84"/>
      <c r="N49" s="84"/>
      <c r="O49" s="84"/>
    </row>
    <row r="50" spans="1:15" s="47" customFormat="1" ht="13.5" customHeight="1" outlineLevel="1">
      <c r="A50" s="80">
        <v>38</v>
      </c>
      <c r="B50" s="80">
        <v>111</v>
      </c>
      <c r="C50" s="81" t="s">
        <v>55</v>
      </c>
      <c r="D50" s="82">
        <v>625003</v>
      </c>
      <c r="E50" s="83" t="s">
        <v>28</v>
      </c>
      <c r="F50" s="84"/>
      <c r="G50" s="84"/>
      <c r="H50" s="84"/>
      <c r="I50" s="84">
        <v>311</v>
      </c>
      <c r="J50" s="84">
        <v>312</v>
      </c>
      <c r="K50" s="84">
        <v>312</v>
      </c>
      <c r="L50" s="154"/>
      <c r="M50" s="84"/>
      <c r="N50" s="84"/>
      <c r="O50" s="84"/>
    </row>
    <row r="51" spans="1:15" s="47" customFormat="1" ht="13.5" customHeight="1" outlineLevel="1">
      <c r="A51" s="80">
        <v>39</v>
      </c>
      <c r="B51" s="80">
        <v>111</v>
      </c>
      <c r="C51" s="81" t="s">
        <v>55</v>
      </c>
      <c r="D51" s="82">
        <v>625004</v>
      </c>
      <c r="E51" s="83" t="s">
        <v>32</v>
      </c>
      <c r="F51" s="84"/>
      <c r="G51" s="84"/>
      <c r="H51" s="84"/>
      <c r="I51" s="84">
        <v>1166</v>
      </c>
      <c r="J51" s="84">
        <v>1171</v>
      </c>
      <c r="K51" s="84">
        <v>1171</v>
      </c>
      <c r="L51" s="154"/>
      <c r="M51" s="84"/>
      <c r="N51" s="84"/>
      <c r="O51" s="84"/>
    </row>
    <row r="52" spans="1:15" s="47" customFormat="1" ht="13.5" customHeight="1" outlineLevel="1">
      <c r="A52" s="80">
        <v>40</v>
      </c>
      <c r="B52" s="80">
        <v>111</v>
      </c>
      <c r="C52" s="81" t="s">
        <v>55</v>
      </c>
      <c r="D52" s="82">
        <v>625005</v>
      </c>
      <c r="E52" s="83" t="s">
        <v>15</v>
      </c>
      <c r="F52" s="84"/>
      <c r="G52" s="84"/>
      <c r="H52" s="84"/>
      <c r="I52" s="84">
        <v>389</v>
      </c>
      <c r="J52" s="84">
        <v>390</v>
      </c>
      <c r="K52" s="84">
        <v>390</v>
      </c>
      <c r="L52" s="154"/>
      <c r="M52" s="84"/>
      <c r="N52" s="84"/>
      <c r="O52" s="84"/>
    </row>
    <row r="53" spans="1:15" s="47" customFormat="1" ht="13.5" customHeight="1" outlineLevel="1">
      <c r="A53" s="80">
        <v>41</v>
      </c>
      <c r="B53" s="80">
        <v>111</v>
      </c>
      <c r="C53" s="81" t="s">
        <v>55</v>
      </c>
      <c r="D53" s="82">
        <v>625007</v>
      </c>
      <c r="E53" s="83" t="s">
        <v>29</v>
      </c>
      <c r="F53" s="84"/>
      <c r="G53" s="84"/>
      <c r="H53" s="84"/>
      <c r="I53" s="84">
        <v>1846</v>
      </c>
      <c r="J53" s="84">
        <v>1855</v>
      </c>
      <c r="K53" s="84">
        <v>1855</v>
      </c>
      <c r="L53" s="154"/>
      <c r="M53" s="84"/>
      <c r="N53" s="84"/>
      <c r="O53" s="84"/>
    </row>
    <row r="54" spans="1:15" s="47" customFormat="1" ht="13.5" customHeight="1" outlineLevel="1">
      <c r="A54" s="80">
        <v>42</v>
      </c>
      <c r="B54" s="80">
        <v>111</v>
      </c>
      <c r="C54" s="81" t="s">
        <v>55</v>
      </c>
      <c r="D54" s="82">
        <v>631001</v>
      </c>
      <c r="E54" s="83" t="s">
        <v>327</v>
      </c>
      <c r="F54" s="84"/>
      <c r="G54" s="84"/>
      <c r="H54" s="84"/>
      <c r="I54" s="84">
        <v>80</v>
      </c>
      <c r="J54" s="84">
        <v>100</v>
      </c>
      <c r="K54" s="84">
        <v>100</v>
      </c>
      <c r="L54" s="154"/>
      <c r="M54" s="84"/>
      <c r="N54" s="84"/>
      <c r="O54" s="84"/>
    </row>
    <row r="55" spans="1:15" s="47" customFormat="1" ht="13.5" customHeight="1" outlineLevel="1">
      <c r="A55" s="80">
        <v>43</v>
      </c>
      <c r="B55" s="80">
        <v>111</v>
      </c>
      <c r="C55" s="81" t="s">
        <v>55</v>
      </c>
      <c r="D55" s="82" t="s">
        <v>351</v>
      </c>
      <c r="E55" s="83" t="s">
        <v>365</v>
      </c>
      <c r="F55" s="84"/>
      <c r="G55" s="84"/>
      <c r="H55" s="84"/>
      <c r="I55" s="84">
        <v>5200</v>
      </c>
      <c r="J55" s="84">
        <v>5300</v>
      </c>
      <c r="K55" s="84">
        <v>5300</v>
      </c>
      <c r="L55" s="154"/>
      <c r="M55" s="84"/>
      <c r="N55" s="84"/>
      <c r="O55" s="84"/>
    </row>
    <row r="56" spans="1:15" s="47" customFormat="1" ht="13.5" customHeight="1" outlineLevel="1">
      <c r="A56" s="80">
        <v>44</v>
      </c>
      <c r="B56" s="80">
        <v>111</v>
      </c>
      <c r="C56" s="81" t="s">
        <v>55</v>
      </c>
      <c r="D56" s="82" t="s">
        <v>57</v>
      </c>
      <c r="E56" s="83" t="s">
        <v>366</v>
      </c>
      <c r="F56" s="84"/>
      <c r="G56" s="84"/>
      <c r="H56" s="84"/>
      <c r="I56" s="84">
        <v>1150</v>
      </c>
      <c r="J56" s="84">
        <v>1300</v>
      </c>
      <c r="K56" s="84">
        <v>1300</v>
      </c>
      <c r="L56" s="154"/>
      <c r="M56" s="84"/>
      <c r="N56" s="84"/>
      <c r="O56" s="84"/>
    </row>
    <row r="57" spans="1:15" s="47" customFormat="1" ht="13.5" customHeight="1" outlineLevel="1">
      <c r="A57" s="80">
        <v>45</v>
      </c>
      <c r="B57" s="80">
        <v>111</v>
      </c>
      <c r="C57" s="81" t="s">
        <v>55</v>
      </c>
      <c r="D57" s="82">
        <v>632002</v>
      </c>
      <c r="E57" s="83" t="s">
        <v>329</v>
      </c>
      <c r="F57" s="84"/>
      <c r="G57" s="84"/>
      <c r="H57" s="84"/>
      <c r="I57" s="84">
        <v>130</v>
      </c>
      <c r="J57" s="84">
        <v>130</v>
      </c>
      <c r="K57" s="84">
        <v>130</v>
      </c>
      <c r="L57" s="154"/>
      <c r="M57" s="84"/>
      <c r="N57" s="84"/>
      <c r="O57" s="84"/>
    </row>
    <row r="58" spans="1:15" s="47" customFormat="1" ht="13.5" customHeight="1" outlineLevel="1">
      <c r="A58" s="80">
        <v>46</v>
      </c>
      <c r="B58" s="80">
        <v>111</v>
      </c>
      <c r="C58" s="81" t="s">
        <v>55</v>
      </c>
      <c r="D58" s="82">
        <v>632003</v>
      </c>
      <c r="E58" s="83" t="s">
        <v>314</v>
      </c>
      <c r="F58" s="84"/>
      <c r="G58" s="84"/>
      <c r="H58" s="84"/>
      <c r="I58" s="84">
        <v>420</v>
      </c>
      <c r="J58" s="84">
        <v>520</v>
      </c>
      <c r="K58" s="84">
        <v>520</v>
      </c>
      <c r="L58" s="154"/>
      <c r="M58" s="84"/>
      <c r="N58" s="84"/>
      <c r="O58" s="84"/>
    </row>
    <row r="59" spans="1:15" s="47" customFormat="1" ht="13.5" customHeight="1" outlineLevel="1">
      <c r="A59" s="78">
        <v>47</v>
      </c>
      <c r="B59" s="80">
        <v>111</v>
      </c>
      <c r="C59" s="81" t="s">
        <v>55</v>
      </c>
      <c r="D59" s="82">
        <v>633006</v>
      </c>
      <c r="E59" s="83" t="s">
        <v>58</v>
      </c>
      <c r="F59" s="84">
        <v>30000</v>
      </c>
      <c r="G59" s="84">
        <v>0</v>
      </c>
      <c r="H59" s="84">
        <v>527</v>
      </c>
      <c r="I59" s="84">
        <v>1180</v>
      </c>
      <c r="J59" s="84">
        <v>1200</v>
      </c>
      <c r="K59" s="84">
        <v>1200</v>
      </c>
      <c r="L59" s="154"/>
      <c r="M59" s="84"/>
      <c r="N59" s="84"/>
      <c r="O59" s="84"/>
    </row>
    <row r="60" spans="1:15" s="47" customFormat="1" ht="13.5" customHeight="1" outlineLevel="1">
      <c r="A60" s="80">
        <v>48</v>
      </c>
      <c r="B60" s="80">
        <v>41</v>
      </c>
      <c r="C60" s="81" t="s">
        <v>55</v>
      </c>
      <c r="D60" s="82" t="s">
        <v>415</v>
      </c>
      <c r="E60" s="83" t="s">
        <v>58</v>
      </c>
      <c r="F60" s="84">
        <v>2000</v>
      </c>
      <c r="G60" s="84">
        <v>0</v>
      </c>
      <c r="H60" s="84">
        <v>161</v>
      </c>
      <c r="I60" s="84">
        <v>500</v>
      </c>
      <c r="J60" s="84">
        <v>1000</v>
      </c>
      <c r="K60" s="84">
        <v>1000</v>
      </c>
      <c r="L60" s="154"/>
      <c r="M60" s="84"/>
      <c r="N60" s="84"/>
      <c r="O60" s="84"/>
    </row>
    <row r="61" spans="1:15" s="47" customFormat="1" ht="13.5" customHeight="1" outlineLevel="1">
      <c r="A61" s="80">
        <v>49</v>
      </c>
      <c r="B61" s="80">
        <v>111</v>
      </c>
      <c r="C61" s="81" t="s">
        <v>55</v>
      </c>
      <c r="D61" s="81" t="s">
        <v>416</v>
      </c>
      <c r="E61" s="81" t="s">
        <v>337</v>
      </c>
      <c r="F61" s="84">
        <v>120000</v>
      </c>
      <c r="G61" s="84">
        <v>0</v>
      </c>
      <c r="H61" s="84">
        <v>0</v>
      </c>
      <c r="I61" s="84">
        <v>150</v>
      </c>
      <c r="J61" s="84">
        <v>400</v>
      </c>
      <c r="K61" s="84">
        <v>400</v>
      </c>
      <c r="L61" s="154"/>
      <c r="M61" s="84"/>
      <c r="N61" s="84"/>
      <c r="O61" s="84"/>
    </row>
    <row r="62" spans="1:15" s="47" customFormat="1" ht="13.5" customHeight="1" outlineLevel="1">
      <c r="A62" s="80">
        <v>50</v>
      </c>
      <c r="B62" s="80">
        <v>41</v>
      </c>
      <c r="C62" s="81" t="s">
        <v>55</v>
      </c>
      <c r="D62" s="81" t="s">
        <v>417</v>
      </c>
      <c r="E62" s="81" t="s">
        <v>337</v>
      </c>
      <c r="F62" s="84"/>
      <c r="G62" s="84"/>
      <c r="H62" s="84"/>
      <c r="I62" s="84">
        <v>1000</v>
      </c>
      <c r="J62" s="84">
        <v>1000</v>
      </c>
      <c r="K62" s="84">
        <v>1000</v>
      </c>
      <c r="L62" s="154"/>
      <c r="M62" s="84"/>
      <c r="N62" s="84"/>
      <c r="O62" s="84"/>
    </row>
    <row r="63" spans="1:15" s="47" customFormat="1" ht="13.5" customHeight="1" outlineLevel="1">
      <c r="A63" s="80">
        <v>51</v>
      </c>
      <c r="B63" s="80">
        <v>111</v>
      </c>
      <c r="C63" s="81" t="s">
        <v>55</v>
      </c>
      <c r="D63" s="82">
        <v>637001</v>
      </c>
      <c r="E63" s="81" t="s">
        <v>348</v>
      </c>
      <c r="F63" s="84"/>
      <c r="G63" s="84"/>
      <c r="H63" s="84">
        <v>156</v>
      </c>
      <c r="I63" s="84">
        <v>50</v>
      </c>
      <c r="J63" s="84">
        <v>70</v>
      </c>
      <c r="K63" s="84">
        <v>70</v>
      </c>
      <c r="L63" s="154"/>
      <c r="M63" s="84"/>
      <c r="N63" s="84"/>
      <c r="O63" s="84"/>
    </row>
    <row r="64" spans="1:15" s="47" customFormat="1" ht="13.5" customHeight="1" outlineLevel="1">
      <c r="A64" s="78">
        <v>52</v>
      </c>
      <c r="B64" s="80">
        <v>111</v>
      </c>
      <c r="C64" s="81" t="s">
        <v>55</v>
      </c>
      <c r="D64" s="82">
        <v>637004</v>
      </c>
      <c r="E64" s="81" t="s">
        <v>91</v>
      </c>
      <c r="F64" s="84">
        <v>20000</v>
      </c>
      <c r="G64" s="84">
        <v>0</v>
      </c>
      <c r="H64" s="84">
        <v>277</v>
      </c>
      <c r="I64" s="84">
        <v>400</v>
      </c>
      <c r="J64" s="84">
        <v>700</v>
      </c>
      <c r="K64" s="84">
        <v>700</v>
      </c>
      <c r="L64" s="154"/>
      <c r="M64" s="84"/>
      <c r="N64" s="84"/>
      <c r="O64" s="84"/>
    </row>
    <row r="65" spans="1:15" s="47" customFormat="1" ht="13.5" customHeight="1" outlineLevel="1">
      <c r="A65" s="78">
        <v>53</v>
      </c>
      <c r="B65" s="80">
        <v>111</v>
      </c>
      <c r="C65" s="81" t="s">
        <v>55</v>
      </c>
      <c r="D65" s="82">
        <v>637015</v>
      </c>
      <c r="E65" s="83" t="s">
        <v>90</v>
      </c>
      <c r="F65" s="84">
        <v>10000</v>
      </c>
      <c r="G65" s="84">
        <v>0</v>
      </c>
      <c r="H65" s="84">
        <v>0</v>
      </c>
      <c r="I65" s="84">
        <v>390</v>
      </c>
      <c r="J65" s="84">
        <v>390</v>
      </c>
      <c r="K65" s="84">
        <v>390</v>
      </c>
      <c r="L65" s="154"/>
      <c r="M65" s="84"/>
      <c r="N65" s="84"/>
      <c r="O65" s="84"/>
    </row>
    <row r="66" spans="1:15" s="47" customFormat="1" ht="13.5" customHeight="1" outlineLevel="1">
      <c r="A66" s="78">
        <v>54</v>
      </c>
      <c r="B66" s="80">
        <v>111</v>
      </c>
      <c r="C66" s="81" t="s">
        <v>55</v>
      </c>
      <c r="D66" s="82">
        <v>637016</v>
      </c>
      <c r="E66" s="81" t="s">
        <v>21</v>
      </c>
      <c r="F66" s="84"/>
      <c r="G66" s="84"/>
      <c r="H66" s="84"/>
      <c r="I66" s="84">
        <v>300</v>
      </c>
      <c r="J66" s="84">
        <v>310</v>
      </c>
      <c r="K66" s="84">
        <v>310</v>
      </c>
      <c r="L66" s="154"/>
      <c r="M66" s="84"/>
      <c r="N66" s="84"/>
      <c r="O66" s="84"/>
    </row>
    <row r="67" spans="1:15" s="47" customFormat="1" ht="13.5" customHeight="1" outlineLevel="1">
      <c r="A67" s="78">
        <v>55</v>
      </c>
      <c r="B67" s="80">
        <v>111</v>
      </c>
      <c r="C67" s="81" t="s">
        <v>55</v>
      </c>
      <c r="D67" s="82">
        <v>637027</v>
      </c>
      <c r="E67" s="81" t="s">
        <v>419</v>
      </c>
      <c r="F67" s="84"/>
      <c r="G67" s="84"/>
      <c r="H67" s="84"/>
      <c r="I67" s="84">
        <v>1500</v>
      </c>
      <c r="J67" s="84">
        <v>1500</v>
      </c>
      <c r="K67" s="84">
        <v>1500</v>
      </c>
      <c r="L67" s="154"/>
      <c r="M67" s="84"/>
      <c r="N67" s="84"/>
      <c r="O67" s="84"/>
    </row>
    <row r="68" spans="1:15" s="47" customFormat="1" ht="13.5" customHeight="1" outlineLevel="1">
      <c r="A68" s="78">
        <v>56</v>
      </c>
      <c r="B68" s="80">
        <v>111</v>
      </c>
      <c r="C68" s="81" t="s">
        <v>55</v>
      </c>
      <c r="D68" s="82">
        <v>642015</v>
      </c>
      <c r="E68" s="83" t="s">
        <v>418</v>
      </c>
      <c r="F68" s="84">
        <v>10000</v>
      </c>
      <c r="G68" s="84">
        <v>0</v>
      </c>
      <c r="H68" s="84">
        <v>0</v>
      </c>
      <c r="I68" s="84">
        <v>100</v>
      </c>
      <c r="J68" s="84">
        <v>100</v>
      </c>
      <c r="K68" s="84">
        <v>100</v>
      </c>
      <c r="L68" s="154"/>
      <c r="M68" s="84"/>
      <c r="N68" s="84"/>
      <c r="O68" s="84"/>
    </row>
    <row r="69" spans="1:15" ht="13.5" customHeight="1">
      <c r="A69" s="80">
        <v>57</v>
      </c>
      <c r="B69" s="327" t="s">
        <v>420</v>
      </c>
      <c r="C69" s="327"/>
      <c r="D69" s="327"/>
      <c r="E69" s="327"/>
      <c r="F69" s="90">
        <f>F83</f>
        <v>0</v>
      </c>
      <c r="G69" s="90" t="e">
        <f>G82+G83+#REF!</f>
        <v>#REF!</v>
      </c>
      <c r="H69" s="90" t="e">
        <f>H83+#REF!</f>
        <v>#REF!</v>
      </c>
      <c r="I69" s="90">
        <f>SUM(I70:I83)</f>
        <v>11295</v>
      </c>
      <c r="J69" s="90">
        <f>SUM(J70:J83)</f>
        <v>11736</v>
      </c>
      <c r="K69" s="156">
        <f>SUM(K70:K83)</f>
        <v>11736</v>
      </c>
      <c r="L69" s="152" t="e">
        <f>L83+#REF!</f>
        <v>#REF!</v>
      </c>
      <c r="M69" s="90">
        <f>SUM(M70:M83)</f>
        <v>0</v>
      </c>
      <c r="N69" s="90">
        <f>SUM(N70:N83)</f>
        <v>0</v>
      </c>
      <c r="O69" s="90">
        <f>SUM(O70:O83)</f>
        <v>0</v>
      </c>
    </row>
    <row r="70" spans="1:15" ht="13.5" customHeight="1">
      <c r="A70" s="80">
        <v>58</v>
      </c>
      <c r="B70" s="258">
        <v>41</v>
      </c>
      <c r="C70" s="81" t="s">
        <v>55</v>
      </c>
      <c r="D70" s="82">
        <v>611000</v>
      </c>
      <c r="E70" s="83" t="s">
        <v>324</v>
      </c>
      <c r="F70" s="248"/>
      <c r="G70" s="248"/>
      <c r="H70" s="248"/>
      <c r="I70" s="85">
        <v>7626</v>
      </c>
      <c r="J70" s="85">
        <v>7656</v>
      </c>
      <c r="K70" s="85">
        <v>7656</v>
      </c>
      <c r="L70" s="249"/>
      <c r="M70" s="248"/>
      <c r="N70" s="248"/>
      <c r="O70" s="248"/>
    </row>
    <row r="71" spans="1:15" ht="13.5" customHeight="1">
      <c r="A71" s="80">
        <v>59</v>
      </c>
      <c r="B71" s="258">
        <v>41</v>
      </c>
      <c r="C71" s="81" t="s">
        <v>55</v>
      </c>
      <c r="D71" s="82">
        <v>612002</v>
      </c>
      <c r="E71" s="83" t="s">
        <v>100</v>
      </c>
      <c r="F71" s="248"/>
      <c r="G71" s="248"/>
      <c r="H71" s="248"/>
      <c r="I71" s="85">
        <v>420</v>
      </c>
      <c r="J71" s="85">
        <v>420</v>
      </c>
      <c r="K71" s="85">
        <v>420</v>
      </c>
      <c r="L71" s="249"/>
      <c r="M71" s="248"/>
      <c r="N71" s="248"/>
      <c r="O71" s="248"/>
    </row>
    <row r="72" spans="1:15" ht="13.5" customHeight="1">
      <c r="A72" s="80">
        <v>60</v>
      </c>
      <c r="B72" s="258">
        <v>41</v>
      </c>
      <c r="C72" s="81" t="s">
        <v>55</v>
      </c>
      <c r="D72" s="82">
        <v>614000</v>
      </c>
      <c r="E72" s="83" t="s">
        <v>26</v>
      </c>
      <c r="F72" s="248"/>
      <c r="G72" s="248"/>
      <c r="H72" s="248"/>
      <c r="I72" s="85">
        <v>100</v>
      </c>
      <c r="J72" s="85">
        <v>100</v>
      </c>
      <c r="K72" s="85">
        <v>100</v>
      </c>
      <c r="L72" s="249"/>
      <c r="M72" s="248"/>
      <c r="N72" s="248"/>
      <c r="O72" s="248"/>
    </row>
    <row r="73" spans="1:15" ht="13.5" customHeight="1">
      <c r="A73" s="80">
        <v>61</v>
      </c>
      <c r="B73" s="258">
        <v>41</v>
      </c>
      <c r="C73" s="81" t="s">
        <v>55</v>
      </c>
      <c r="D73" s="82">
        <v>621000</v>
      </c>
      <c r="E73" s="83" t="s">
        <v>413</v>
      </c>
      <c r="F73" s="248"/>
      <c r="G73" s="248"/>
      <c r="H73" s="248"/>
      <c r="I73" s="85">
        <v>814</v>
      </c>
      <c r="J73" s="85">
        <v>817</v>
      </c>
      <c r="K73" s="85">
        <v>817</v>
      </c>
      <c r="L73" s="249"/>
      <c r="M73" s="248"/>
      <c r="N73" s="248"/>
      <c r="O73" s="248"/>
    </row>
    <row r="74" spans="1:15" ht="13.5" customHeight="1">
      <c r="A74" s="80">
        <v>62</v>
      </c>
      <c r="B74" s="258">
        <v>41</v>
      </c>
      <c r="C74" s="81" t="s">
        <v>55</v>
      </c>
      <c r="D74" s="89" t="s">
        <v>13</v>
      </c>
      <c r="E74" s="83" t="s">
        <v>30</v>
      </c>
      <c r="F74" s="248"/>
      <c r="G74" s="248"/>
      <c r="H74" s="248"/>
      <c r="I74" s="85">
        <v>114</v>
      </c>
      <c r="J74" s="85">
        <v>114</v>
      </c>
      <c r="K74" s="85">
        <v>114</v>
      </c>
      <c r="L74" s="249"/>
      <c r="M74" s="248"/>
      <c r="N74" s="248"/>
      <c r="O74" s="248"/>
    </row>
    <row r="75" spans="1:15" ht="13.5" customHeight="1">
      <c r="A75" s="80">
        <v>63</v>
      </c>
      <c r="B75" s="258">
        <v>41</v>
      </c>
      <c r="C75" s="81" t="s">
        <v>55</v>
      </c>
      <c r="D75" s="89" t="s">
        <v>14</v>
      </c>
      <c r="E75" s="83" t="s">
        <v>31</v>
      </c>
      <c r="F75" s="248"/>
      <c r="G75" s="248"/>
      <c r="H75" s="248"/>
      <c r="I75" s="85">
        <v>1140</v>
      </c>
      <c r="J75" s="85">
        <v>1144</v>
      </c>
      <c r="K75" s="85">
        <v>1144</v>
      </c>
      <c r="L75" s="249"/>
      <c r="M75" s="248"/>
      <c r="N75" s="248"/>
      <c r="O75" s="248"/>
    </row>
    <row r="76" spans="1:15" ht="13.5" customHeight="1">
      <c r="A76" s="80">
        <v>64</v>
      </c>
      <c r="B76" s="258">
        <v>41</v>
      </c>
      <c r="C76" s="81" t="s">
        <v>55</v>
      </c>
      <c r="D76" s="82">
        <v>625003</v>
      </c>
      <c r="E76" s="83" t="s">
        <v>28</v>
      </c>
      <c r="F76" s="248"/>
      <c r="G76" s="248"/>
      <c r="H76" s="248"/>
      <c r="I76" s="85">
        <v>65</v>
      </c>
      <c r="J76" s="85">
        <v>65</v>
      </c>
      <c r="K76" s="85">
        <v>65</v>
      </c>
      <c r="L76" s="249"/>
      <c r="M76" s="248"/>
      <c r="N76" s="248"/>
      <c r="O76" s="248"/>
    </row>
    <row r="77" spans="1:15" ht="13.5" customHeight="1">
      <c r="A77" s="80">
        <v>65</v>
      </c>
      <c r="B77" s="258">
        <v>41</v>
      </c>
      <c r="C77" s="81" t="s">
        <v>55</v>
      </c>
      <c r="D77" s="82">
        <v>625004</v>
      </c>
      <c r="E77" s="83" t="s">
        <v>32</v>
      </c>
      <c r="F77" s="248"/>
      <c r="G77" s="248"/>
      <c r="H77" s="248"/>
      <c r="I77" s="85">
        <v>244</v>
      </c>
      <c r="J77" s="85">
        <v>245</v>
      </c>
      <c r="K77" s="85">
        <v>245</v>
      </c>
      <c r="L77" s="249"/>
      <c r="M77" s="248"/>
      <c r="N77" s="248"/>
      <c r="O77" s="248"/>
    </row>
    <row r="78" spans="1:15" ht="13.5" customHeight="1">
      <c r="A78" s="80">
        <v>66</v>
      </c>
      <c r="B78" s="258">
        <v>41</v>
      </c>
      <c r="C78" s="81" t="s">
        <v>55</v>
      </c>
      <c r="D78" s="82">
        <v>625005</v>
      </c>
      <c r="E78" s="83" t="s">
        <v>15</v>
      </c>
      <c r="F78" s="248"/>
      <c r="G78" s="248"/>
      <c r="H78" s="248"/>
      <c r="I78" s="85">
        <v>81</v>
      </c>
      <c r="J78" s="85">
        <v>82</v>
      </c>
      <c r="K78" s="85">
        <v>82</v>
      </c>
      <c r="L78" s="249"/>
      <c r="M78" s="248"/>
      <c r="N78" s="248"/>
      <c r="O78" s="248"/>
    </row>
    <row r="79" spans="1:15" ht="13.5" customHeight="1">
      <c r="A79" s="80">
        <v>67</v>
      </c>
      <c r="B79" s="258">
        <v>41</v>
      </c>
      <c r="C79" s="81" t="s">
        <v>55</v>
      </c>
      <c r="D79" s="82">
        <v>625007</v>
      </c>
      <c r="E79" s="83" t="s">
        <v>29</v>
      </c>
      <c r="F79" s="248"/>
      <c r="G79" s="248"/>
      <c r="H79" s="248"/>
      <c r="I79" s="85">
        <v>387</v>
      </c>
      <c r="J79" s="85">
        <v>388</v>
      </c>
      <c r="K79" s="85">
        <v>388</v>
      </c>
      <c r="L79" s="249"/>
      <c r="M79" s="248"/>
      <c r="N79" s="248"/>
      <c r="O79" s="248"/>
    </row>
    <row r="80" spans="1:15" ht="13.5" customHeight="1">
      <c r="A80" s="80">
        <v>68</v>
      </c>
      <c r="B80" s="258">
        <v>41</v>
      </c>
      <c r="C80" s="81" t="s">
        <v>55</v>
      </c>
      <c r="D80" s="82">
        <v>631001</v>
      </c>
      <c r="E80" s="83" t="s">
        <v>327</v>
      </c>
      <c r="F80" s="248"/>
      <c r="G80" s="248"/>
      <c r="H80" s="248"/>
      <c r="I80" s="85">
        <v>10</v>
      </c>
      <c r="J80" s="85">
        <v>20</v>
      </c>
      <c r="K80" s="85">
        <v>20</v>
      </c>
      <c r="L80" s="249"/>
      <c r="M80" s="248"/>
      <c r="N80" s="248"/>
      <c r="O80" s="248"/>
    </row>
    <row r="81" spans="1:15" ht="13.5" customHeight="1">
      <c r="A81" s="80">
        <v>69</v>
      </c>
      <c r="B81" s="258">
        <v>41</v>
      </c>
      <c r="C81" s="81" t="s">
        <v>55</v>
      </c>
      <c r="D81" s="82">
        <v>633006</v>
      </c>
      <c r="E81" s="83" t="s">
        <v>58</v>
      </c>
      <c r="F81" s="248"/>
      <c r="G81" s="248"/>
      <c r="H81" s="248"/>
      <c r="I81" s="85">
        <v>200</v>
      </c>
      <c r="J81" s="85">
        <v>500</v>
      </c>
      <c r="K81" s="85">
        <v>500</v>
      </c>
      <c r="L81" s="249"/>
      <c r="M81" s="248"/>
      <c r="N81" s="248"/>
      <c r="O81" s="248"/>
    </row>
    <row r="82" spans="1:15" ht="13.5" customHeight="1">
      <c r="A82" s="80">
        <v>70</v>
      </c>
      <c r="B82" s="258">
        <v>41</v>
      </c>
      <c r="C82" s="81" t="s">
        <v>55</v>
      </c>
      <c r="D82" s="82">
        <v>637004</v>
      </c>
      <c r="E82" s="83" t="s">
        <v>64</v>
      </c>
      <c r="F82" s="84">
        <v>0</v>
      </c>
      <c r="G82" s="84">
        <v>50</v>
      </c>
      <c r="H82" s="84">
        <v>0</v>
      </c>
      <c r="I82" s="84">
        <v>10</v>
      </c>
      <c r="J82" s="84">
        <v>100</v>
      </c>
      <c r="K82" s="84">
        <v>100</v>
      </c>
      <c r="L82" s="154"/>
      <c r="M82" s="84"/>
      <c r="N82" s="84"/>
      <c r="O82" s="84"/>
    </row>
    <row r="83" spans="1:15" s="47" customFormat="1" ht="13.5" customHeight="1" outlineLevel="1">
      <c r="A83" s="78">
        <v>71</v>
      </c>
      <c r="B83" s="258">
        <v>41</v>
      </c>
      <c r="C83" s="81" t="s">
        <v>55</v>
      </c>
      <c r="D83" s="82">
        <v>637016</v>
      </c>
      <c r="E83" s="83" t="s">
        <v>21</v>
      </c>
      <c r="F83" s="84">
        <v>0</v>
      </c>
      <c r="G83" s="84">
        <v>442</v>
      </c>
      <c r="H83" s="84">
        <v>0</v>
      </c>
      <c r="I83" s="84">
        <v>84</v>
      </c>
      <c r="J83" s="84">
        <v>85</v>
      </c>
      <c r="K83" s="84">
        <v>85</v>
      </c>
      <c r="L83" s="154"/>
      <c r="M83" s="84"/>
      <c r="N83" s="84"/>
      <c r="O83" s="84"/>
    </row>
    <row r="84" spans="1:15" s="47" customFormat="1" ht="13.5" customHeight="1" outlineLevel="1">
      <c r="A84" s="80">
        <v>72</v>
      </c>
      <c r="B84" s="327" t="s">
        <v>421</v>
      </c>
      <c r="C84" s="327"/>
      <c r="D84" s="327"/>
      <c r="E84" s="327"/>
      <c r="F84" s="84"/>
      <c r="G84" s="84"/>
      <c r="H84" s="143">
        <f aca="true" t="shared" si="3" ref="H84:O84">SUM(H101:H107)</f>
        <v>876</v>
      </c>
      <c r="I84" s="143">
        <f>SUM(I85:I107)</f>
        <v>21152</v>
      </c>
      <c r="J84" s="143">
        <f>SUM(J85:J107)</f>
        <v>23401</v>
      </c>
      <c r="K84" s="169">
        <f>SUM(K85:K107)</f>
        <v>23401</v>
      </c>
      <c r="L84" s="168">
        <f t="shared" si="3"/>
        <v>0</v>
      </c>
      <c r="M84" s="143">
        <f t="shared" si="3"/>
        <v>2000</v>
      </c>
      <c r="N84" s="143">
        <f t="shared" si="3"/>
        <v>4000</v>
      </c>
      <c r="O84" s="143">
        <f t="shared" si="3"/>
        <v>4000</v>
      </c>
    </row>
    <row r="85" spans="1:15" s="47" customFormat="1" ht="13.5" customHeight="1" outlineLevel="1">
      <c r="A85" s="80">
        <v>73</v>
      </c>
      <c r="B85" s="258">
        <v>41</v>
      </c>
      <c r="C85" s="246" t="s">
        <v>79</v>
      </c>
      <c r="D85" s="82">
        <v>611000</v>
      </c>
      <c r="E85" s="83" t="s">
        <v>324</v>
      </c>
      <c r="F85" s="96"/>
      <c r="G85" s="96"/>
      <c r="H85" s="253"/>
      <c r="I85" s="84">
        <v>11805</v>
      </c>
      <c r="J85" s="84">
        <v>12395</v>
      </c>
      <c r="K85" s="84">
        <v>12395</v>
      </c>
      <c r="L85" s="252"/>
      <c r="M85" s="251"/>
      <c r="N85" s="251"/>
      <c r="O85" s="251"/>
    </row>
    <row r="86" spans="1:15" s="47" customFormat="1" ht="13.5" customHeight="1" outlineLevel="1">
      <c r="A86" s="80">
        <v>74</v>
      </c>
      <c r="B86" s="258">
        <v>111</v>
      </c>
      <c r="C86" s="246" t="s">
        <v>79</v>
      </c>
      <c r="D86" s="82" t="s">
        <v>405</v>
      </c>
      <c r="E86" s="83" t="s">
        <v>406</v>
      </c>
      <c r="F86" s="96"/>
      <c r="G86" s="96"/>
      <c r="H86" s="253"/>
      <c r="I86" s="84">
        <v>594</v>
      </c>
      <c r="J86" s="84">
        <v>594</v>
      </c>
      <c r="K86" s="84">
        <v>594</v>
      </c>
      <c r="L86" s="252"/>
      <c r="M86" s="251"/>
      <c r="N86" s="251"/>
      <c r="O86" s="251"/>
    </row>
    <row r="87" spans="1:15" s="47" customFormat="1" ht="13.5" customHeight="1" outlineLevel="1">
      <c r="A87" s="80">
        <v>75</v>
      </c>
      <c r="B87" s="258">
        <v>41</v>
      </c>
      <c r="C87" s="246" t="s">
        <v>79</v>
      </c>
      <c r="D87" s="82">
        <v>612002</v>
      </c>
      <c r="E87" s="83" t="s">
        <v>100</v>
      </c>
      <c r="F87" s="96"/>
      <c r="G87" s="96"/>
      <c r="H87" s="253"/>
      <c r="I87" s="84">
        <v>288</v>
      </c>
      <c r="J87" s="84">
        <v>300</v>
      </c>
      <c r="K87" s="84">
        <v>300</v>
      </c>
      <c r="L87" s="252"/>
      <c r="M87" s="251"/>
      <c r="N87" s="251"/>
      <c r="O87" s="251"/>
    </row>
    <row r="88" spans="1:15" s="47" customFormat="1" ht="13.5" customHeight="1" outlineLevel="1">
      <c r="A88" s="80">
        <v>76</v>
      </c>
      <c r="B88" s="258">
        <v>41</v>
      </c>
      <c r="C88" s="246" t="s">
        <v>79</v>
      </c>
      <c r="D88" s="82">
        <v>614000</v>
      </c>
      <c r="E88" s="83" t="s">
        <v>26</v>
      </c>
      <c r="F88" s="96"/>
      <c r="G88" s="96"/>
      <c r="H88" s="253"/>
      <c r="I88" s="84">
        <v>300</v>
      </c>
      <c r="J88" s="84">
        <v>300</v>
      </c>
      <c r="K88" s="84">
        <v>300</v>
      </c>
      <c r="L88" s="252"/>
      <c r="M88" s="251"/>
      <c r="N88" s="251"/>
      <c r="O88" s="251"/>
    </row>
    <row r="89" spans="1:15" s="47" customFormat="1" ht="13.5" customHeight="1" outlineLevel="1">
      <c r="A89" s="80">
        <v>77</v>
      </c>
      <c r="B89" s="258">
        <v>41</v>
      </c>
      <c r="C89" s="246" t="s">
        <v>79</v>
      </c>
      <c r="D89" s="82">
        <v>621000</v>
      </c>
      <c r="E89" s="83" t="s">
        <v>413</v>
      </c>
      <c r="F89" s="96"/>
      <c r="G89" s="96"/>
      <c r="H89" s="253"/>
      <c r="I89" s="84">
        <v>1298</v>
      </c>
      <c r="J89" s="84">
        <v>1359</v>
      </c>
      <c r="K89" s="84">
        <v>1359</v>
      </c>
      <c r="L89" s="252"/>
      <c r="M89" s="251"/>
      <c r="N89" s="251"/>
      <c r="O89" s="251"/>
    </row>
    <row r="90" spans="1:15" s="47" customFormat="1" ht="13.5" customHeight="1" outlineLevel="1">
      <c r="A90" s="80">
        <v>78</v>
      </c>
      <c r="B90" s="258">
        <v>41</v>
      </c>
      <c r="C90" s="246" t="s">
        <v>79</v>
      </c>
      <c r="D90" s="89" t="s">
        <v>13</v>
      </c>
      <c r="E90" s="83" t="s">
        <v>30</v>
      </c>
      <c r="F90" s="96"/>
      <c r="G90" s="96"/>
      <c r="H90" s="253"/>
      <c r="I90" s="84">
        <v>181</v>
      </c>
      <c r="J90" s="84">
        <v>190</v>
      </c>
      <c r="K90" s="84">
        <v>190</v>
      </c>
      <c r="L90" s="252"/>
      <c r="M90" s="251"/>
      <c r="N90" s="251"/>
      <c r="O90" s="251"/>
    </row>
    <row r="91" spans="1:15" s="47" customFormat="1" ht="13.5" customHeight="1" outlineLevel="1">
      <c r="A91" s="80">
        <v>79</v>
      </c>
      <c r="B91" s="258">
        <v>41</v>
      </c>
      <c r="C91" s="246" t="s">
        <v>79</v>
      </c>
      <c r="D91" s="89" t="s">
        <v>14</v>
      </c>
      <c r="E91" s="83" t="s">
        <v>31</v>
      </c>
      <c r="F91" s="96"/>
      <c r="G91" s="96"/>
      <c r="H91" s="253"/>
      <c r="I91" s="84">
        <v>1818</v>
      </c>
      <c r="J91" s="84">
        <v>1902</v>
      </c>
      <c r="K91" s="84">
        <v>1902</v>
      </c>
      <c r="L91" s="252"/>
      <c r="M91" s="251"/>
      <c r="N91" s="251"/>
      <c r="O91" s="251"/>
    </row>
    <row r="92" spans="1:15" s="47" customFormat="1" ht="13.5" customHeight="1" outlineLevel="1">
      <c r="A92" s="80">
        <v>80</v>
      </c>
      <c r="B92" s="258">
        <v>41</v>
      </c>
      <c r="C92" s="246" t="s">
        <v>79</v>
      </c>
      <c r="D92" s="82">
        <v>625003</v>
      </c>
      <c r="E92" s="83" t="s">
        <v>28</v>
      </c>
      <c r="F92" s="96"/>
      <c r="G92" s="96"/>
      <c r="H92" s="253"/>
      <c r="I92" s="84">
        <v>103</v>
      </c>
      <c r="J92" s="84">
        <v>108</v>
      </c>
      <c r="K92" s="84">
        <v>108</v>
      </c>
      <c r="L92" s="252"/>
      <c r="M92" s="251"/>
      <c r="N92" s="251"/>
      <c r="O92" s="251"/>
    </row>
    <row r="93" spans="1:15" s="47" customFormat="1" ht="13.5" customHeight="1" outlineLevel="1">
      <c r="A93" s="80">
        <v>81</v>
      </c>
      <c r="B93" s="258">
        <v>41</v>
      </c>
      <c r="C93" s="246" t="s">
        <v>79</v>
      </c>
      <c r="D93" s="82">
        <v>625004</v>
      </c>
      <c r="E93" s="83" t="s">
        <v>32</v>
      </c>
      <c r="F93" s="96"/>
      <c r="G93" s="96"/>
      <c r="H93" s="253"/>
      <c r="I93" s="84">
        <v>389</v>
      </c>
      <c r="J93" s="84">
        <v>407</v>
      </c>
      <c r="K93" s="84">
        <v>407</v>
      </c>
      <c r="L93" s="252"/>
      <c r="M93" s="251"/>
      <c r="N93" s="251"/>
      <c r="O93" s="251"/>
    </row>
    <row r="94" spans="1:15" s="47" customFormat="1" ht="13.5" customHeight="1" outlineLevel="1">
      <c r="A94" s="80">
        <v>82</v>
      </c>
      <c r="B94" s="258">
        <v>41</v>
      </c>
      <c r="C94" s="246" t="s">
        <v>79</v>
      </c>
      <c r="D94" s="82">
        <v>625005</v>
      </c>
      <c r="E94" s="83" t="s">
        <v>15</v>
      </c>
      <c r="F94" s="96"/>
      <c r="G94" s="96"/>
      <c r="H94" s="253"/>
      <c r="I94" s="84">
        <v>130</v>
      </c>
      <c r="J94" s="84">
        <v>136</v>
      </c>
      <c r="K94" s="84">
        <v>136</v>
      </c>
      <c r="L94" s="252"/>
      <c r="M94" s="251"/>
      <c r="N94" s="251"/>
      <c r="O94" s="251"/>
    </row>
    <row r="95" spans="1:15" s="47" customFormat="1" ht="13.5" customHeight="1" outlineLevel="1">
      <c r="A95" s="80">
        <v>83</v>
      </c>
      <c r="B95" s="258">
        <v>41</v>
      </c>
      <c r="C95" s="246" t="s">
        <v>79</v>
      </c>
      <c r="D95" s="82">
        <v>625007</v>
      </c>
      <c r="E95" s="83" t="s">
        <v>29</v>
      </c>
      <c r="F95" s="96"/>
      <c r="G95" s="96"/>
      <c r="H95" s="253"/>
      <c r="I95" s="84">
        <v>616</v>
      </c>
      <c r="J95" s="84">
        <v>645</v>
      </c>
      <c r="K95" s="84">
        <v>645</v>
      </c>
      <c r="L95" s="252"/>
      <c r="M95" s="251"/>
      <c r="N95" s="251"/>
      <c r="O95" s="251"/>
    </row>
    <row r="96" spans="1:15" s="47" customFormat="1" ht="13.5" customHeight="1" outlineLevel="1">
      <c r="A96" s="80">
        <v>84</v>
      </c>
      <c r="B96" s="258">
        <v>41</v>
      </c>
      <c r="C96" s="246" t="s">
        <v>79</v>
      </c>
      <c r="D96" s="82">
        <v>631001</v>
      </c>
      <c r="E96" s="83" t="s">
        <v>327</v>
      </c>
      <c r="F96" s="96"/>
      <c r="G96" s="96"/>
      <c r="H96" s="253"/>
      <c r="I96" s="84">
        <v>20</v>
      </c>
      <c r="J96" s="84">
        <v>25</v>
      </c>
      <c r="K96" s="84">
        <v>25</v>
      </c>
      <c r="L96" s="252"/>
      <c r="M96" s="251"/>
      <c r="N96" s="251"/>
      <c r="O96" s="251"/>
    </row>
    <row r="97" spans="1:15" s="47" customFormat="1" ht="13.5" customHeight="1" outlineLevel="1">
      <c r="A97" s="80">
        <v>85</v>
      </c>
      <c r="B97" s="258">
        <v>41</v>
      </c>
      <c r="C97" s="246" t="s">
        <v>79</v>
      </c>
      <c r="D97" s="82" t="s">
        <v>351</v>
      </c>
      <c r="E97" s="83" t="s">
        <v>365</v>
      </c>
      <c r="F97" s="96"/>
      <c r="G97" s="96"/>
      <c r="H97" s="253"/>
      <c r="I97" s="84">
        <v>500</v>
      </c>
      <c r="J97" s="84">
        <v>700</v>
      </c>
      <c r="K97" s="84">
        <v>700</v>
      </c>
      <c r="L97" s="252"/>
      <c r="M97" s="251"/>
      <c r="N97" s="251"/>
      <c r="O97" s="251"/>
    </row>
    <row r="98" spans="1:15" s="47" customFormat="1" ht="13.5" customHeight="1" outlineLevel="1">
      <c r="A98" s="80">
        <v>86</v>
      </c>
      <c r="B98" s="258">
        <v>41</v>
      </c>
      <c r="C98" s="246" t="s">
        <v>79</v>
      </c>
      <c r="D98" s="82" t="s">
        <v>57</v>
      </c>
      <c r="E98" s="83" t="s">
        <v>366</v>
      </c>
      <c r="F98" s="96"/>
      <c r="G98" s="96"/>
      <c r="H98" s="253"/>
      <c r="I98" s="84">
        <v>1200</v>
      </c>
      <c r="J98" s="84">
        <v>1300</v>
      </c>
      <c r="K98" s="84">
        <v>1300</v>
      </c>
      <c r="L98" s="252"/>
      <c r="M98" s="251"/>
      <c r="N98" s="251"/>
      <c r="O98" s="251"/>
    </row>
    <row r="99" spans="1:15" s="47" customFormat="1" ht="13.5" customHeight="1" outlineLevel="1">
      <c r="A99" s="80">
        <v>87</v>
      </c>
      <c r="B99" s="258">
        <v>41</v>
      </c>
      <c r="C99" s="246" t="s">
        <v>79</v>
      </c>
      <c r="D99" s="82">
        <v>632002</v>
      </c>
      <c r="E99" s="83" t="s">
        <v>329</v>
      </c>
      <c r="F99" s="96"/>
      <c r="G99" s="96"/>
      <c r="H99" s="253"/>
      <c r="I99" s="84">
        <v>30</v>
      </c>
      <c r="J99" s="84">
        <v>40</v>
      </c>
      <c r="K99" s="84">
        <v>40</v>
      </c>
      <c r="L99" s="252"/>
      <c r="M99" s="251"/>
      <c r="N99" s="251"/>
      <c r="O99" s="251"/>
    </row>
    <row r="100" spans="1:15" s="47" customFormat="1" ht="13.5" customHeight="1" outlineLevel="1">
      <c r="A100" s="80">
        <v>88</v>
      </c>
      <c r="B100" s="258">
        <v>41</v>
      </c>
      <c r="C100" s="246" t="s">
        <v>79</v>
      </c>
      <c r="D100" s="82">
        <v>632003</v>
      </c>
      <c r="E100" s="83" t="s">
        <v>314</v>
      </c>
      <c r="F100" s="96"/>
      <c r="G100" s="96"/>
      <c r="H100" s="253"/>
      <c r="I100" s="84">
        <v>50</v>
      </c>
      <c r="J100" s="84">
        <v>50</v>
      </c>
      <c r="K100" s="84">
        <v>50</v>
      </c>
      <c r="L100" s="252"/>
      <c r="M100" s="251"/>
      <c r="N100" s="251"/>
      <c r="O100" s="251"/>
    </row>
    <row r="101" spans="1:15" s="47" customFormat="1" ht="13.5" customHeight="1" outlineLevel="1">
      <c r="A101" s="80">
        <v>89</v>
      </c>
      <c r="B101" s="258">
        <v>41</v>
      </c>
      <c r="C101" s="246" t="s">
        <v>79</v>
      </c>
      <c r="D101" s="82">
        <v>633006</v>
      </c>
      <c r="E101" s="83" t="s">
        <v>58</v>
      </c>
      <c r="F101" s="96"/>
      <c r="G101" s="96"/>
      <c r="H101" s="96">
        <v>397</v>
      </c>
      <c r="I101" s="84">
        <v>1000</v>
      </c>
      <c r="J101" s="84">
        <v>2000</v>
      </c>
      <c r="K101" s="84">
        <v>2000</v>
      </c>
      <c r="L101" s="154"/>
      <c r="M101" s="84"/>
      <c r="N101" s="84"/>
      <c r="O101" s="84"/>
    </row>
    <row r="102" spans="1:15" s="47" customFormat="1" ht="13.5" customHeight="1" outlineLevel="1">
      <c r="A102" s="80">
        <v>90</v>
      </c>
      <c r="B102" s="258">
        <v>41</v>
      </c>
      <c r="C102" s="246" t="s">
        <v>79</v>
      </c>
      <c r="D102" s="82">
        <v>633010</v>
      </c>
      <c r="E102" s="83" t="s">
        <v>422</v>
      </c>
      <c r="F102" s="96"/>
      <c r="G102" s="96"/>
      <c r="H102" s="96"/>
      <c r="I102" s="84">
        <v>100</v>
      </c>
      <c r="J102" s="84">
        <v>100</v>
      </c>
      <c r="K102" s="84">
        <v>100</v>
      </c>
      <c r="L102" s="154"/>
      <c r="M102" s="84"/>
      <c r="N102" s="84"/>
      <c r="O102" s="84"/>
    </row>
    <row r="103" spans="1:15" s="47" customFormat="1" ht="13.5" customHeight="1" outlineLevel="1">
      <c r="A103" s="80">
        <v>91</v>
      </c>
      <c r="B103" s="258">
        <v>41</v>
      </c>
      <c r="C103" s="246" t="s">
        <v>79</v>
      </c>
      <c r="D103" s="82">
        <v>635004</v>
      </c>
      <c r="E103" s="83" t="s">
        <v>423</v>
      </c>
      <c r="F103" s="96"/>
      <c r="G103" s="96"/>
      <c r="H103" s="96">
        <v>75</v>
      </c>
      <c r="I103" s="84">
        <v>450</v>
      </c>
      <c r="J103" s="84">
        <v>300</v>
      </c>
      <c r="K103" s="84">
        <v>300</v>
      </c>
      <c r="L103" s="154"/>
      <c r="M103" s="84"/>
      <c r="N103" s="84"/>
      <c r="O103" s="84"/>
    </row>
    <row r="104" spans="1:15" s="47" customFormat="1" ht="13.5" customHeight="1" outlineLevel="1">
      <c r="A104" s="80">
        <v>92</v>
      </c>
      <c r="B104" s="258">
        <v>41</v>
      </c>
      <c r="C104" s="246" t="s">
        <v>79</v>
      </c>
      <c r="D104" s="82">
        <v>637001</v>
      </c>
      <c r="E104" s="83" t="s">
        <v>348</v>
      </c>
      <c r="F104" s="96"/>
      <c r="G104" s="96"/>
      <c r="H104" s="96"/>
      <c r="I104" s="84">
        <v>30</v>
      </c>
      <c r="J104" s="84">
        <v>30</v>
      </c>
      <c r="K104" s="84">
        <v>30</v>
      </c>
      <c r="L104" s="154"/>
      <c r="M104" s="84"/>
      <c r="N104" s="84"/>
      <c r="O104" s="84"/>
    </row>
    <row r="105" spans="1:15" s="47" customFormat="1" ht="13.5" customHeight="1" outlineLevel="1">
      <c r="A105" s="80">
        <v>93</v>
      </c>
      <c r="B105" s="258">
        <v>41</v>
      </c>
      <c r="C105" s="246" t="s">
        <v>79</v>
      </c>
      <c r="D105" s="82">
        <v>637004</v>
      </c>
      <c r="E105" s="83" t="s">
        <v>64</v>
      </c>
      <c r="F105" s="96"/>
      <c r="G105" s="96"/>
      <c r="H105" s="96"/>
      <c r="I105" s="84">
        <v>150</v>
      </c>
      <c r="J105" s="84">
        <v>400</v>
      </c>
      <c r="K105" s="84">
        <v>400</v>
      </c>
      <c r="L105" s="154"/>
      <c r="M105" s="84"/>
      <c r="N105" s="84"/>
      <c r="O105" s="84"/>
    </row>
    <row r="106" spans="1:15" s="47" customFormat="1" ht="13.5" customHeight="1" outlineLevel="1">
      <c r="A106" s="80">
        <v>94</v>
      </c>
      <c r="B106" s="258">
        <v>41</v>
      </c>
      <c r="C106" s="246" t="s">
        <v>79</v>
      </c>
      <c r="D106" s="82">
        <v>637016</v>
      </c>
      <c r="E106" s="83" t="s">
        <v>21</v>
      </c>
      <c r="F106" s="96"/>
      <c r="G106" s="96"/>
      <c r="H106" s="96">
        <v>202</v>
      </c>
      <c r="I106" s="84">
        <v>100</v>
      </c>
      <c r="J106" s="84">
        <v>120</v>
      </c>
      <c r="K106" s="84">
        <v>120</v>
      </c>
      <c r="L106" s="154"/>
      <c r="M106" s="84"/>
      <c r="N106" s="84"/>
      <c r="O106" s="84"/>
    </row>
    <row r="107" spans="1:15" s="47" customFormat="1" ht="13.5" customHeight="1" outlineLevel="1">
      <c r="A107" s="80">
        <v>95</v>
      </c>
      <c r="B107" s="258">
        <v>41</v>
      </c>
      <c r="C107" s="246" t="s">
        <v>79</v>
      </c>
      <c r="D107" s="82">
        <v>713004</v>
      </c>
      <c r="E107" s="83" t="s">
        <v>424</v>
      </c>
      <c r="F107" s="96"/>
      <c r="G107" s="96"/>
      <c r="H107" s="96">
        <v>202</v>
      </c>
      <c r="I107" s="84"/>
      <c r="J107" s="84"/>
      <c r="K107" s="158"/>
      <c r="L107" s="154"/>
      <c r="M107" s="84">
        <v>2000</v>
      </c>
      <c r="N107" s="84">
        <v>4000</v>
      </c>
      <c r="O107" s="84">
        <v>4000</v>
      </c>
    </row>
    <row r="108" spans="1:15" ht="13.5" customHeight="1">
      <c r="A108" s="106"/>
      <c r="B108" s="114"/>
      <c r="C108" s="115"/>
      <c r="D108" s="116"/>
      <c r="E108" s="48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</row>
    <row r="109" spans="3:15" ht="14.25">
      <c r="C109" s="323" t="s">
        <v>119</v>
      </c>
      <c r="D109" s="323"/>
      <c r="E109" s="323"/>
      <c r="F109" s="91" t="e">
        <f>F7+F39+#REF!+#REF!+#REF!</f>
        <v>#REF!</v>
      </c>
      <c r="G109" s="91" t="e">
        <f>G7+G39+#REF!+#REF!+#REF!+G69+G34+#REF!+#REF!</f>
        <v>#REF!</v>
      </c>
      <c r="H109" s="91" t="e">
        <f>H7+H39+#REF!+#REF!+#REF!+H69+H84+#REF!+#REF!+#REF!</f>
        <v>#REF!</v>
      </c>
      <c r="I109" s="91">
        <f>SUM(I7+I39+I69+I84)</f>
        <v>154572</v>
      </c>
      <c r="J109" s="91">
        <f>J7+J39+J69+J84</f>
        <v>155891</v>
      </c>
      <c r="K109" s="91">
        <f>K7+K39+K69+K84</f>
        <v>155891</v>
      </c>
      <c r="L109" s="91" t="e">
        <f>L7+L39+#REF!+#REF!+#REF!+L69+L84+#REF!+#REF!+#REF!</f>
        <v>#REF!</v>
      </c>
      <c r="M109" s="91">
        <f>M7+M39+M69+M84</f>
        <v>2000</v>
      </c>
      <c r="N109" s="91">
        <f>N7+N39+N69+N84</f>
        <v>4000</v>
      </c>
      <c r="O109" s="91">
        <f>O7+O39+O69+O84</f>
        <v>4000</v>
      </c>
    </row>
    <row r="110" spans="4:15" ht="12.75">
      <c r="D110" s="112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</row>
    <row r="111" spans="1:15" s="47" customFormat="1" ht="24.75" customHeight="1" outlineLevel="1">
      <c r="A111" s="110"/>
      <c r="B111" s="107"/>
      <c r="C111" s="107"/>
      <c r="D111" s="315"/>
      <c r="E111" s="315"/>
      <c r="F111" s="98"/>
      <c r="G111" s="98"/>
      <c r="H111" s="149" t="s">
        <v>196</v>
      </c>
      <c r="I111" s="77">
        <v>2014</v>
      </c>
      <c r="J111" s="77">
        <v>2015</v>
      </c>
      <c r="K111" s="77">
        <v>2016</v>
      </c>
      <c r="L111" s="109"/>
      <c r="M111" s="109"/>
      <c r="N111" s="109"/>
      <c r="O111" s="109"/>
    </row>
    <row r="112" spans="4:11" ht="24.75" customHeight="1">
      <c r="D112" s="322" t="s">
        <v>202</v>
      </c>
      <c r="E112" s="322"/>
      <c r="F112" s="322"/>
      <c r="G112" s="159">
        <f>G110+I110</f>
        <v>0</v>
      </c>
      <c r="H112" s="160" t="e">
        <f>H109+L109</f>
        <v>#REF!</v>
      </c>
      <c r="I112" s="160">
        <f>I109+M109</f>
        <v>156572</v>
      </c>
      <c r="J112" s="160">
        <f>J109+N109</f>
        <v>159891</v>
      </c>
      <c r="K112" s="160">
        <f>K109+O109</f>
        <v>159891</v>
      </c>
    </row>
    <row r="114" spans="3:15" ht="14.25">
      <c r="C114" s="129"/>
      <c r="D114" s="129"/>
      <c r="E114" s="129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</sheetData>
  <sheetProtection/>
  <mergeCells count="15">
    <mergeCell ref="A5:A6"/>
    <mergeCell ref="B5:B6"/>
    <mergeCell ref="C5:C6"/>
    <mergeCell ref="D5:D6"/>
    <mergeCell ref="D111:E111"/>
    <mergeCell ref="D112:F112"/>
    <mergeCell ref="B69:E69"/>
    <mergeCell ref="C109:E109"/>
    <mergeCell ref="B84:E84"/>
    <mergeCell ref="F5:K5"/>
    <mergeCell ref="L5:O5"/>
    <mergeCell ref="B34:E34"/>
    <mergeCell ref="B39:E39"/>
    <mergeCell ref="E5:E6"/>
    <mergeCell ref="B7:E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I9" sqref="I9"/>
    </sheetView>
  </sheetViews>
  <sheetFormatPr defaultColWidth="9.140625" defaultRowHeight="12.75" outlineLevelRow="1"/>
  <cols>
    <col min="1" max="1" width="4.140625" style="0" customWidth="1"/>
    <col min="2" max="2" width="5.140625" style="0" customWidth="1"/>
    <col min="3" max="3" width="9.7109375" style="0" customWidth="1"/>
    <col min="4" max="4" width="11.57421875" style="0" customWidth="1"/>
    <col min="5" max="5" width="24.28125" style="0" customWidth="1"/>
    <col min="6" max="7" width="10.8515625" style="0" hidden="1" customWidth="1"/>
    <col min="8" max="8" width="9.8515625" style="0" hidden="1" customWidth="1"/>
    <col min="9" max="9" width="9.28125" style="0" customWidth="1"/>
    <col min="10" max="10" width="9.7109375" style="0" customWidth="1"/>
    <col min="11" max="11" width="9.421875" style="0" customWidth="1"/>
    <col min="12" max="12" width="9.8515625" style="0" hidden="1" customWidth="1"/>
    <col min="13" max="13" width="9.28125" style="0" customWidth="1"/>
    <col min="14" max="14" width="9.7109375" style="0" customWidth="1"/>
    <col min="15" max="15" width="9.421875" style="0" customWidth="1"/>
  </cols>
  <sheetData>
    <row r="1" spans="1:3" ht="16.5" customHeight="1">
      <c r="A1" s="97"/>
      <c r="C1" s="76" t="s">
        <v>425</v>
      </c>
    </row>
    <row r="2" spans="1:15" ht="13.5" customHeight="1">
      <c r="A2" s="315"/>
      <c r="B2" s="318" t="s">
        <v>105</v>
      </c>
      <c r="C2" s="335" t="s">
        <v>106</v>
      </c>
      <c r="D2" s="318" t="s">
        <v>108</v>
      </c>
      <c r="E2" s="315" t="s">
        <v>107</v>
      </c>
      <c r="F2" s="315" t="s">
        <v>41</v>
      </c>
      <c r="G2" s="315"/>
      <c r="H2" s="315"/>
      <c r="I2" s="315"/>
      <c r="J2" s="315"/>
      <c r="K2" s="338"/>
      <c r="L2" s="320" t="s">
        <v>199</v>
      </c>
      <c r="M2" s="320"/>
      <c r="N2" s="320"/>
      <c r="O2" s="321"/>
    </row>
    <row r="3" spans="1:15" ht="27" customHeight="1">
      <c r="A3" s="315"/>
      <c r="B3" s="318"/>
      <c r="C3" s="335"/>
      <c r="D3" s="318"/>
      <c r="E3" s="315"/>
      <c r="F3" s="77" t="s">
        <v>111</v>
      </c>
      <c r="G3" s="77" t="s">
        <v>112</v>
      </c>
      <c r="H3" s="149" t="s">
        <v>196</v>
      </c>
      <c r="I3" s="77">
        <v>2014</v>
      </c>
      <c r="J3" s="77">
        <v>2015</v>
      </c>
      <c r="K3" s="77">
        <v>2016</v>
      </c>
      <c r="L3" s="151" t="s">
        <v>196</v>
      </c>
      <c r="M3" s="77">
        <v>2014</v>
      </c>
      <c r="N3" s="77">
        <v>2015</v>
      </c>
      <c r="O3" s="77">
        <v>2016</v>
      </c>
    </row>
    <row r="4" spans="1:15" ht="13.5" customHeight="1">
      <c r="A4" s="78">
        <v>1</v>
      </c>
      <c r="B4" s="327" t="s">
        <v>426</v>
      </c>
      <c r="C4" s="327"/>
      <c r="D4" s="327"/>
      <c r="E4" s="327"/>
      <c r="F4" s="90">
        <f>SUM(F7:F8)</f>
        <v>12000</v>
      </c>
      <c r="G4" s="90">
        <f>SUM(G7:G8)</f>
        <v>456</v>
      </c>
      <c r="H4" s="90" t="e">
        <f>#REF!+#REF!+#REF!</f>
        <v>#REF!</v>
      </c>
      <c r="I4" s="90">
        <f>SUM(I5:I8)</f>
        <v>8300</v>
      </c>
      <c r="J4" s="90">
        <f>SUM(J5:J8)</f>
        <v>11400</v>
      </c>
      <c r="K4" s="156">
        <f>SUM(K5:K8)</f>
        <v>11400</v>
      </c>
      <c r="L4" s="152" t="e">
        <f>#REF!+#REF!+#REF!</f>
        <v>#REF!</v>
      </c>
      <c r="M4" s="90">
        <f>SUM(M5:M8)</f>
        <v>0</v>
      </c>
      <c r="N4" s="90">
        <f>SUM(N5:N8)</f>
        <v>0</v>
      </c>
      <c r="O4" s="90">
        <f>SUM(O5:O8)</f>
        <v>0</v>
      </c>
    </row>
    <row r="5" spans="1:15" ht="13.5" customHeight="1">
      <c r="A5" s="78">
        <v>2</v>
      </c>
      <c r="B5" s="250">
        <v>41</v>
      </c>
      <c r="C5" s="148" t="s">
        <v>54</v>
      </c>
      <c r="D5" s="86" t="s">
        <v>351</v>
      </c>
      <c r="E5" s="83" t="s">
        <v>427</v>
      </c>
      <c r="F5" s="84">
        <v>200000</v>
      </c>
      <c r="G5" s="84">
        <v>15412</v>
      </c>
      <c r="H5" s="84">
        <v>35</v>
      </c>
      <c r="I5" s="84">
        <v>200</v>
      </c>
      <c r="J5" s="84">
        <v>300</v>
      </c>
      <c r="K5" s="84">
        <v>300</v>
      </c>
      <c r="L5" s="154"/>
      <c r="M5" s="84"/>
      <c r="N5" s="84"/>
      <c r="O5" s="84"/>
    </row>
    <row r="6" spans="1:15" ht="13.5" customHeight="1">
      <c r="A6" s="78">
        <v>3</v>
      </c>
      <c r="B6" s="250">
        <v>41</v>
      </c>
      <c r="C6" s="148" t="s">
        <v>54</v>
      </c>
      <c r="D6" s="86" t="s">
        <v>57</v>
      </c>
      <c r="E6" s="83" t="s">
        <v>428</v>
      </c>
      <c r="F6" s="84"/>
      <c r="G6" s="84"/>
      <c r="H6" s="84">
        <v>12</v>
      </c>
      <c r="I6" s="84">
        <v>1000</v>
      </c>
      <c r="J6" s="84">
        <v>1200</v>
      </c>
      <c r="K6" s="84">
        <v>1200</v>
      </c>
      <c r="L6" s="154"/>
      <c r="M6" s="84"/>
      <c r="N6" s="84"/>
      <c r="O6" s="84"/>
    </row>
    <row r="7" spans="1:15" s="47" customFormat="1" ht="13.5" customHeight="1" outlineLevel="1">
      <c r="A7" s="78">
        <v>4</v>
      </c>
      <c r="B7" s="250">
        <v>41</v>
      </c>
      <c r="C7" s="148" t="s">
        <v>54</v>
      </c>
      <c r="D7" s="82">
        <v>633006</v>
      </c>
      <c r="E7" s="83" t="s">
        <v>58</v>
      </c>
      <c r="F7" s="84">
        <v>12000</v>
      </c>
      <c r="G7" s="84">
        <v>153</v>
      </c>
      <c r="H7" s="84">
        <v>100</v>
      </c>
      <c r="I7" s="84">
        <v>100</v>
      </c>
      <c r="J7" s="84">
        <v>200</v>
      </c>
      <c r="K7" s="84">
        <v>200</v>
      </c>
      <c r="L7" s="154"/>
      <c r="M7" s="84"/>
      <c r="N7" s="84"/>
      <c r="O7" s="84"/>
    </row>
    <row r="8" spans="1:15" s="47" customFormat="1" ht="13.5" customHeight="1" outlineLevel="1">
      <c r="A8" s="80">
        <v>5</v>
      </c>
      <c r="B8" s="250">
        <v>41</v>
      </c>
      <c r="C8" s="148" t="s">
        <v>54</v>
      </c>
      <c r="D8" s="82">
        <v>642001</v>
      </c>
      <c r="E8" s="83" t="s">
        <v>429</v>
      </c>
      <c r="F8" s="84">
        <v>0</v>
      </c>
      <c r="G8" s="84">
        <v>303</v>
      </c>
      <c r="H8" s="84">
        <v>100</v>
      </c>
      <c r="I8" s="84">
        <v>7000</v>
      </c>
      <c r="J8" s="84">
        <v>9700</v>
      </c>
      <c r="K8" s="84">
        <v>9700</v>
      </c>
      <c r="L8" s="154"/>
      <c r="M8" s="84"/>
      <c r="N8" s="84"/>
      <c r="O8" s="84"/>
    </row>
    <row r="9" spans="3:15" ht="14.25">
      <c r="C9" s="323" t="s">
        <v>430</v>
      </c>
      <c r="D9" s="323"/>
      <c r="E9" s="323"/>
      <c r="F9" s="91" t="e">
        <f>F4+#REF!+#REF!</f>
        <v>#REF!</v>
      </c>
      <c r="G9" s="91" t="e">
        <f>G4+#REF!+#REF!</f>
        <v>#REF!</v>
      </c>
      <c r="H9" s="91" t="e">
        <f>H4+#REF!+#REF!</f>
        <v>#REF!</v>
      </c>
      <c r="I9" s="91">
        <f>I4</f>
        <v>8300</v>
      </c>
      <c r="J9" s="91">
        <f>J4</f>
        <v>11400</v>
      </c>
      <c r="K9" s="91">
        <f>K4</f>
        <v>11400</v>
      </c>
      <c r="L9" s="91" t="e">
        <f>L4+#REF!+#REF!</f>
        <v>#REF!</v>
      </c>
      <c r="M9" s="91">
        <f>M4</f>
        <v>0</v>
      </c>
      <c r="N9" s="91">
        <f>N4</f>
        <v>0</v>
      </c>
      <c r="O9" s="91">
        <f>O4</f>
        <v>0</v>
      </c>
    </row>
    <row r="10" spans="3:15" ht="14.25">
      <c r="C10" s="128"/>
      <c r="D10" s="128"/>
      <c r="E10" s="128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3:15" ht="14.25">
      <c r="C11" s="128"/>
      <c r="D11" s="128"/>
      <c r="E11" s="128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3:15" ht="3" customHeight="1">
      <c r="C12" s="128"/>
      <c r="D12" s="128"/>
      <c r="E12" s="128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3:15" ht="25.5">
      <c r="C13" s="128"/>
      <c r="D13" s="315"/>
      <c r="E13" s="315"/>
      <c r="F13" s="98"/>
      <c r="G13" s="98"/>
      <c r="H13" s="149" t="s">
        <v>196</v>
      </c>
      <c r="I13" s="77">
        <v>2014</v>
      </c>
      <c r="J13" s="77">
        <v>2015</v>
      </c>
      <c r="K13" s="77">
        <v>2016</v>
      </c>
      <c r="L13" s="91"/>
      <c r="M13" s="91"/>
      <c r="N13" s="91"/>
      <c r="O13" s="91"/>
    </row>
    <row r="14" spans="3:15" ht="24.75" customHeight="1">
      <c r="C14" s="128"/>
      <c r="D14" s="322" t="s">
        <v>431</v>
      </c>
      <c r="E14" s="322"/>
      <c r="F14" s="322"/>
      <c r="G14" s="159">
        <f>G12+I12</f>
        <v>0</v>
      </c>
      <c r="H14" s="160" t="e">
        <f>H9+L9</f>
        <v>#REF!</v>
      </c>
      <c r="I14" s="160">
        <f>I9+M9</f>
        <v>8300</v>
      </c>
      <c r="J14" s="160">
        <f>J9+N9</f>
        <v>11400</v>
      </c>
      <c r="K14" s="160">
        <f>K9+O9</f>
        <v>11400</v>
      </c>
      <c r="L14" s="91"/>
      <c r="M14" s="91"/>
      <c r="N14" s="91"/>
      <c r="O14" s="91"/>
    </row>
    <row r="15" spans="3:15" ht="14.25">
      <c r="C15" s="128"/>
      <c r="D15" s="128"/>
      <c r="E15" s="128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3:15" ht="14.25">
      <c r="C16" s="128"/>
      <c r="D16" s="128"/>
      <c r="E16" s="128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3:15" ht="14.25">
      <c r="C17" s="128"/>
      <c r="D17" s="128"/>
      <c r="E17" s="128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3:15" ht="14.25">
      <c r="C18" s="128"/>
      <c r="D18" s="128"/>
      <c r="E18" s="128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3:15" ht="14.25">
      <c r="C19" s="128"/>
      <c r="D19" s="128"/>
      <c r="E19" s="128"/>
      <c r="F19" s="91"/>
      <c r="G19" s="91"/>
      <c r="H19" s="91"/>
      <c r="I19" s="91"/>
      <c r="J19" s="91"/>
      <c r="K19" s="91"/>
      <c r="L19" s="91"/>
      <c r="M19" s="91"/>
      <c r="N19" s="91"/>
      <c r="O19" s="91"/>
    </row>
  </sheetData>
  <sheetProtection/>
  <mergeCells count="11">
    <mergeCell ref="D13:E13"/>
    <mergeCell ref="D14:F14"/>
    <mergeCell ref="F2:K2"/>
    <mergeCell ref="C9:E9"/>
    <mergeCell ref="L2:O2"/>
    <mergeCell ref="E2:E3"/>
    <mergeCell ref="B4:E4"/>
    <mergeCell ref="A2:A3"/>
    <mergeCell ref="B2:B3"/>
    <mergeCell ref="C2:C3"/>
    <mergeCell ref="D2:D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I37" sqref="I37"/>
    </sheetView>
  </sheetViews>
  <sheetFormatPr defaultColWidth="9.140625" defaultRowHeight="12.75" outlineLevelRow="1"/>
  <cols>
    <col min="1" max="1" width="3.421875" style="0" customWidth="1"/>
    <col min="2" max="2" width="6.140625" style="0" customWidth="1"/>
    <col min="3" max="3" width="7.421875" style="0" customWidth="1"/>
    <col min="4" max="4" width="11.140625" style="0" customWidth="1"/>
    <col min="5" max="5" width="31.00390625" style="0" customWidth="1"/>
    <col min="6" max="6" width="11.8515625" style="0" hidden="1" customWidth="1"/>
    <col min="7" max="7" width="11.140625" style="0" hidden="1" customWidth="1"/>
    <col min="8" max="8" width="10.140625" style="0" hidden="1" customWidth="1"/>
    <col min="9" max="9" width="9.00390625" style="0" customWidth="1"/>
    <col min="10" max="10" width="9.57421875" style="0" customWidth="1"/>
    <col min="11" max="11" width="10.28125" style="0" customWidth="1"/>
    <col min="12" max="12" width="8.28125" style="0" hidden="1" customWidth="1"/>
    <col min="13" max="15" width="8.28125" style="0" customWidth="1"/>
  </cols>
  <sheetData>
    <row r="1" spans="1:3" ht="21.75" customHeight="1">
      <c r="A1" s="97"/>
      <c r="C1" s="76" t="s">
        <v>432</v>
      </c>
    </row>
    <row r="2" spans="1:3" ht="21.75" customHeight="1">
      <c r="A2" s="97"/>
      <c r="C2" s="76"/>
    </row>
    <row r="3" spans="1:15" ht="13.5" customHeight="1">
      <c r="A3" s="315"/>
      <c r="B3" s="334" t="s">
        <v>105</v>
      </c>
      <c r="C3" s="334" t="s">
        <v>106</v>
      </c>
      <c r="D3" s="334" t="s">
        <v>108</v>
      </c>
      <c r="E3" s="315" t="s">
        <v>107</v>
      </c>
      <c r="F3" s="324" t="s">
        <v>41</v>
      </c>
      <c r="G3" s="320"/>
      <c r="H3" s="320"/>
      <c r="I3" s="320"/>
      <c r="J3" s="320"/>
      <c r="K3" s="325"/>
      <c r="L3" s="320" t="s">
        <v>199</v>
      </c>
      <c r="M3" s="320"/>
      <c r="N3" s="320"/>
      <c r="O3" s="321"/>
    </row>
    <row r="4" spans="1:15" ht="26.25" customHeight="1">
      <c r="A4" s="315"/>
      <c r="B4" s="334"/>
      <c r="C4" s="334"/>
      <c r="D4" s="334"/>
      <c r="E4" s="315"/>
      <c r="F4" s="77" t="s">
        <v>111</v>
      </c>
      <c r="G4" s="77" t="s">
        <v>112</v>
      </c>
      <c r="H4" s="149" t="s">
        <v>196</v>
      </c>
      <c r="I4" s="77">
        <v>2014</v>
      </c>
      <c r="J4" s="77">
        <v>2015</v>
      </c>
      <c r="K4" s="77">
        <v>2016</v>
      </c>
      <c r="L4" s="151" t="s">
        <v>196</v>
      </c>
      <c r="M4" s="77">
        <v>2014</v>
      </c>
      <c r="N4" s="77">
        <v>2015</v>
      </c>
      <c r="O4" s="77">
        <v>2016</v>
      </c>
    </row>
    <row r="5" spans="1:15" ht="13.5" customHeight="1">
      <c r="A5" s="78">
        <v>1</v>
      </c>
      <c r="B5" s="327" t="s">
        <v>433</v>
      </c>
      <c r="C5" s="327"/>
      <c r="D5" s="327"/>
      <c r="E5" s="327"/>
      <c r="F5" s="90">
        <f aca="true" t="shared" si="0" ref="F5:O5">SUM(F11:F15)</f>
        <v>61000</v>
      </c>
      <c r="G5" s="90">
        <f t="shared" si="0"/>
        <v>459</v>
      </c>
      <c r="H5" s="90">
        <f t="shared" si="0"/>
        <v>1089</v>
      </c>
      <c r="I5" s="90">
        <f>SUM(I6:I15)</f>
        <v>19866</v>
      </c>
      <c r="J5" s="90">
        <f>SUM(J6:J15)</f>
        <v>20966</v>
      </c>
      <c r="K5" s="156">
        <f>SUM(K6:K15)</f>
        <v>20966</v>
      </c>
      <c r="L5" s="152">
        <f t="shared" si="0"/>
        <v>0</v>
      </c>
      <c r="M5" s="90">
        <f t="shared" si="0"/>
        <v>0</v>
      </c>
      <c r="N5" s="90">
        <f t="shared" si="0"/>
        <v>0</v>
      </c>
      <c r="O5" s="90">
        <f t="shared" si="0"/>
        <v>0</v>
      </c>
    </row>
    <row r="6" spans="1:15" ht="13.5" customHeight="1">
      <c r="A6" s="78">
        <v>2</v>
      </c>
      <c r="B6" s="258">
        <v>41</v>
      </c>
      <c r="C6" s="92" t="s">
        <v>99</v>
      </c>
      <c r="D6" s="89" t="s">
        <v>14</v>
      </c>
      <c r="E6" s="259" t="s">
        <v>31</v>
      </c>
      <c r="F6" s="248"/>
      <c r="G6" s="248"/>
      <c r="H6" s="248"/>
      <c r="I6" s="85">
        <v>420</v>
      </c>
      <c r="J6" s="85">
        <v>420</v>
      </c>
      <c r="K6" s="85">
        <v>420</v>
      </c>
      <c r="L6" s="249"/>
      <c r="M6" s="248"/>
      <c r="N6" s="248"/>
      <c r="O6" s="248"/>
    </row>
    <row r="7" spans="1:15" ht="13.5" customHeight="1">
      <c r="A7" s="78">
        <v>3</v>
      </c>
      <c r="B7" s="258">
        <v>41</v>
      </c>
      <c r="C7" s="92" t="s">
        <v>99</v>
      </c>
      <c r="D7" s="82">
        <v>625003</v>
      </c>
      <c r="E7" s="259" t="s">
        <v>28</v>
      </c>
      <c r="F7" s="248"/>
      <c r="G7" s="248"/>
      <c r="H7" s="248"/>
      <c r="I7" s="85">
        <v>24</v>
      </c>
      <c r="J7" s="85">
        <v>24</v>
      </c>
      <c r="K7" s="85">
        <v>24</v>
      </c>
      <c r="L7" s="249"/>
      <c r="M7" s="248"/>
      <c r="N7" s="248"/>
      <c r="O7" s="248"/>
    </row>
    <row r="8" spans="1:15" ht="13.5" customHeight="1">
      <c r="A8" s="78">
        <v>4</v>
      </c>
      <c r="B8" s="258">
        <v>41</v>
      </c>
      <c r="C8" s="92" t="s">
        <v>99</v>
      </c>
      <c r="D8" s="82">
        <v>625007</v>
      </c>
      <c r="E8" s="259" t="s">
        <v>29</v>
      </c>
      <c r="F8" s="248"/>
      <c r="G8" s="248"/>
      <c r="H8" s="248"/>
      <c r="I8" s="85">
        <v>142</v>
      </c>
      <c r="J8" s="85">
        <v>142</v>
      </c>
      <c r="K8" s="85">
        <v>142</v>
      </c>
      <c r="L8" s="249"/>
      <c r="M8" s="248"/>
      <c r="N8" s="248"/>
      <c r="O8" s="248"/>
    </row>
    <row r="9" spans="1:15" ht="13.5" customHeight="1">
      <c r="A9" s="78">
        <v>5</v>
      </c>
      <c r="B9" s="258">
        <v>41</v>
      </c>
      <c r="C9" s="92" t="s">
        <v>99</v>
      </c>
      <c r="D9" s="82" t="s">
        <v>351</v>
      </c>
      <c r="E9" s="259" t="s">
        <v>365</v>
      </c>
      <c r="F9" s="248"/>
      <c r="G9" s="248"/>
      <c r="H9" s="248"/>
      <c r="I9" s="85">
        <v>7600</v>
      </c>
      <c r="J9" s="85">
        <v>7800</v>
      </c>
      <c r="K9" s="85">
        <v>7800</v>
      </c>
      <c r="L9" s="249"/>
      <c r="M9" s="248"/>
      <c r="N9" s="248"/>
      <c r="O9" s="248"/>
    </row>
    <row r="10" spans="1:15" ht="13.5" customHeight="1">
      <c r="A10" s="78">
        <v>6</v>
      </c>
      <c r="B10" s="258">
        <v>41</v>
      </c>
      <c r="C10" s="92" t="s">
        <v>99</v>
      </c>
      <c r="D10" s="82" t="s">
        <v>57</v>
      </c>
      <c r="E10" s="259" t="s">
        <v>366</v>
      </c>
      <c r="F10" s="248"/>
      <c r="G10" s="248"/>
      <c r="H10" s="248"/>
      <c r="I10" s="85">
        <v>3600</v>
      </c>
      <c r="J10" s="85">
        <v>3700</v>
      </c>
      <c r="K10" s="85">
        <v>3700</v>
      </c>
      <c r="L10" s="249"/>
      <c r="M10" s="248"/>
      <c r="N10" s="248"/>
      <c r="O10" s="248"/>
    </row>
    <row r="11" spans="1:15" s="47" customFormat="1" ht="12" customHeight="1" outlineLevel="1">
      <c r="A11" s="80">
        <v>7</v>
      </c>
      <c r="B11" s="258">
        <v>41</v>
      </c>
      <c r="C11" s="92" t="s">
        <v>99</v>
      </c>
      <c r="D11" s="86">
        <v>633006</v>
      </c>
      <c r="E11" s="92" t="s">
        <v>67</v>
      </c>
      <c r="F11" s="84">
        <v>26000</v>
      </c>
      <c r="G11" s="84">
        <v>293</v>
      </c>
      <c r="H11" s="84">
        <v>0</v>
      </c>
      <c r="I11" s="84">
        <v>3000</v>
      </c>
      <c r="J11" s="84">
        <v>3000</v>
      </c>
      <c r="K11" s="84">
        <v>3000</v>
      </c>
      <c r="L11" s="154"/>
      <c r="M11" s="84"/>
      <c r="N11" s="84"/>
      <c r="O11" s="84"/>
    </row>
    <row r="12" spans="1:15" s="47" customFormat="1" ht="12" customHeight="1" outlineLevel="1">
      <c r="A12" s="78">
        <v>8</v>
      </c>
      <c r="B12" s="258">
        <v>41</v>
      </c>
      <c r="C12" s="92" t="s">
        <v>99</v>
      </c>
      <c r="D12" s="86">
        <v>635006</v>
      </c>
      <c r="E12" s="92" t="s">
        <v>434</v>
      </c>
      <c r="F12" s="84">
        <v>16000</v>
      </c>
      <c r="G12" s="84">
        <v>0</v>
      </c>
      <c r="H12" s="84">
        <v>559</v>
      </c>
      <c r="I12" s="84">
        <v>500</v>
      </c>
      <c r="J12" s="84">
        <v>1000</v>
      </c>
      <c r="K12" s="84">
        <v>1000</v>
      </c>
      <c r="L12" s="154"/>
      <c r="M12" s="84"/>
      <c r="N12" s="84"/>
      <c r="O12" s="84"/>
    </row>
    <row r="13" spans="1:15" s="47" customFormat="1" ht="12" customHeight="1" outlineLevel="1">
      <c r="A13" s="80">
        <v>9</v>
      </c>
      <c r="B13" s="258">
        <v>41</v>
      </c>
      <c r="C13" s="92" t="s">
        <v>99</v>
      </c>
      <c r="D13" s="86">
        <v>637004</v>
      </c>
      <c r="E13" s="92" t="s">
        <v>91</v>
      </c>
      <c r="F13" s="84">
        <v>12000</v>
      </c>
      <c r="G13" s="84">
        <v>131</v>
      </c>
      <c r="H13" s="84">
        <v>400</v>
      </c>
      <c r="I13" s="84">
        <v>1300</v>
      </c>
      <c r="J13" s="84">
        <v>1600</v>
      </c>
      <c r="K13" s="84">
        <v>1600</v>
      </c>
      <c r="L13" s="154"/>
      <c r="M13" s="84"/>
      <c r="N13" s="84"/>
      <c r="O13" s="84"/>
    </row>
    <row r="14" spans="1:15" s="47" customFormat="1" ht="12" customHeight="1" outlineLevel="1">
      <c r="A14" s="78">
        <v>10</v>
      </c>
      <c r="B14" s="258">
        <v>41</v>
      </c>
      <c r="C14" s="92" t="s">
        <v>99</v>
      </c>
      <c r="D14" s="86">
        <v>637015</v>
      </c>
      <c r="E14" s="92" t="s">
        <v>435</v>
      </c>
      <c r="F14" s="84">
        <v>7000</v>
      </c>
      <c r="G14" s="84">
        <v>35</v>
      </c>
      <c r="H14" s="84">
        <v>30</v>
      </c>
      <c r="I14" s="84">
        <v>280</v>
      </c>
      <c r="J14" s="84">
        <v>280</v>
      </c>
      <c r="K14" s="84">
        <v>280</v>
      </c>
      <c r="L14" s="154"/>
      <c r="M14" s="84"/>
      <c r="N14" s="84"/>
      <c r="O14" s="84"/>
    </row>
    <row r="15" spans="1:15" s="47" customFormat="1" ht="12" customHeight="1" outlineLevel="1">
      <c r="A15" s="80">
        <v>11</v>
      </c>
      <c r="B15" s="258">
        <v>41</v>
      </c>
      <c r="C15" s="92" t="s">
        <v>99</v>
      </c>
      <c r="D15" s="86">
        <v>637027</v>
      </c>
      <c r="E15" s="92" t="s">
        <v>436</v>
      </c>
      <c r="F15" s="84">
        <v>0</v>
      </c>
      <c r="G15" s="84">
        <v>0</v>
      </c>
      <c r="H15" s="84">
        <v>100</v>
      </c>
      <c r="I15" s="84">
        <v>3000</v>
      </c>
      <c r="J15" s="84">
        <v>3000</v>
      </c>
      <c r="K15" s="84">
        <v>3000</v>
      </c>
      <c r="L15" s="154"/>
      <c r="M15" s="84"/>
      <c r="N15" s="84"/>
      <c r="O15" s="84"/>
    </row>
    <row r="16" spans="1:15" ht="13.5" customHeight="1">
      <c r="A16" s="78">
        <v>12</v>
      </c>
      <c r="B16" s="340" t="s">
        <v>437</v>
      </c>
      <c r="C16" s="340"/>
      <c r="D16" s="340"/>
      <c r="E16" s="340"/>
      <c r="F16" s="90">
        <f>SUM(F25:F37)</f>
        <v>98000</v>
      </c>
      <c r="G16" s="90" t="e">
        <f>#REF!+G27</f>
        <v>#REF!</v>
      </c>
      <c r="H16" s="90" t="e">
        <f>#REF!+H27</f>
        <v>#REF!</v>
      </c>
      <c r="I16" s="90">
        <f>SUM(I17:I26)</f>
        <v>2154</v>
      </c>
      <c r="J16" s="90">
        <f>SUM(J17:J26)</f>
        <v>2404</v>
      </c>
      <c r="K16" s="156">
        <f>SUM(K17:K26)</f>
        <v>2404</v>
      </c>
      <c r="L16" s="152" t="e">
        <f>#REF!+L27</f>
        <v>#REF!</v>
      </c>
      <c r="M16" s="90">
        <f>SUM(M17:M26)</f>
        <v>0</v>
      </c>
      <c r="N16" s="90">
        <f>SUM(N17:N26)</f>
        <v>0</v>
      </c>
      <c r="O16" s="90">
        <f>SUM(O17:O26)</f>
        <v>0</v>
      </c>
    </row>
    <row r="17" spans="1:15" ht="13.5" customHeight="1">
      <c r="A17" s="78">
        <v>13</v>
      </c>
      <c r="B17" s="258">
        <v>41</v>
      </c>
      <c r="C17" s="254" t="s">
        <v>438</v>
      </c>
      <c r="D17" s="82">
        <v>621000</v>
      </c>
      <c r="E17" s="83" t="s">
        <v>56</v>
      </c>
      <c r="F17" s="248"/>
      <c r="G17" s="248"/>
      <c r="H17" s="248"/>
      <c r="I17" s="85">
        <v>82</v>
      </c>
      <c r="J17" s="85">
        <v>82</v>
      </c>
      <c r="K17" s="85">
        <v>82</v>
      </c>
      <c r="L17" s="249"/>
      <c r="M17" s="248"/>
      <c r="N17" s="248"/>
      <c r="O17" s="248"/>
    </row>
    <row r="18" spans="1:15" ht="13.5" customHeight="1">
      <c r="A18" s="78">
        <v>14</v>
      </c>
      <c r="B18" s="258">
        <v>41</v>
      </c>
      <c r="C18" s="254" t="s">
        <v>438</v>
      </c>
      <c r="D18" s="89" t="s">
        <v>13</v>
      </c>
      <c r="E18" s="83" t="s">
        <v>30</v>
      </c>
      <c r="F18" s="248"/>
      <c r="G18" s="248"/>
      <c r="H18" s="248"/>
      <c r="I18" s="85">
        <v>11</v>
      </c>
      <c r="J18" s="85">
        <v>11</v>
      </c>
      <c r="K18" s="85">
        <v>11</v>
      </c>
      <c r="L18" s="249"/>
      <c r="M18" s="248"/>
      <c r="N18" s="248"/>
      <c r="O18" s="248"/>
    </row>
    <row r="19" spans="1:15" ht="13.5" customHeight="1">
      <c r="A19" s="78">
        <v>15</v>
      </c>
      <c r="B19" s="258">
        <v>41</v>
      </c>
      <c r="C19" s="254" t="s">
        <v>438</v>
      </c>
      <c r="D19" s="89" t="s">
        <v>14</v>
      </c>
      <c r="E19" s="83" t="s">
        <v>31</v>
      </c>
      <c r="F19" s="248"/>
      <c r="G19" s="248"/>
      <c r="H19" s="248"/>
      <c r="I19" s="85">
        <v>114</v>
      </c>
      <c r="J19" s="85">
        <v>114</v>
      </c>
      <c r="K19" s="85">
        <v>114</v>
      </c>
      <c r="L19" s="249"/>
      <c r="M19" s="248"/>
      <c r="N19" s="248"/>
      <c r="O19" s="248"/>
    </row>
    <row r="20" spans="1:15" ht="13.5" customHeight="1">
      <c r="A20" s="78">
        <v>16</v>
      </c>
      <c r="B20" s="258">
        <v>41</v>
      </c>
      <c r="C20" s="254" t="s">
        <v>438</v>
      </c>
      <c r="D20" s="82">
        <v>625003</v>
      </c>
      <c r="E20" s="83" t="s">
        <v>28</v>
      </c>
      <c r="F20" s="248"/>
      <c r="G20" s="248"/>
      <c r="H20" s="248"/>
      <c r="I20" s="85">
        <v>6</v>
      </c>
      <c r="J20" s="85">
        <v>6</v>
      </c>
      <c r="K20" s="85">
        <v>6</v>
      </c>
      <c r="L20" s="249"/>
      <c r="M20" s="248"/>
      <c r="N20" s="248"/>
      <c r="O20" s="248"/>
    </row>
    <row r="21" spans="1:15" ht="13.5" customHeight="1">
      <c r="A21" s="78">
        <v>17</v>
      </c>
      <c r="B21" s="258">
        <v>41</v>
      </c>
      <c r="C21" s="254" t="s">
        <v>438</v>
      </c>
      <c r="D21" s="82">
        <v>625004</v>
      </c>
      <c r="E21" s="83" t="s">
        <v>32</v>
      </c>
      <c r="F21" s="248"/>
      <c r="G21" s="248"/>
      <c r="H21" s="248"/>
      <c r="I21" s="85">
        <v>24</v>
      </c>
      <c r="J21" s="85">
        <v>24</v>
      </c>
      <c r="K21" s="85">
        <v>24</v>
      </c>
      <c r="L21" s="249"/>
      <c r="M21" s="248"/>
      <c r="N21" s="248"/>
      <c r="O21" s="248"/>
    </row>
    <row r="22" spans="1:15" ht="13.5" customHeight="1">
      <c r="A22" s="78">
        <v>18</v>
      </c>
      <c r="B22" s="258">
        <v>41</v>
      </c>
      <c r="C22" s="254" t="s">
        <v>438</v>
      </c>
      <c r="D22" s="82">
        <v>625005</v>
      </c>
      <c r="E22" s="83" t="s">
        <v>15</v>
      </c>
      <c r="F22" s="248"/>
      <c r="G22" s="248"/>
      <c r="H22" s="248"/>
      <c r="I22" s="85">
        <v>8</v>
      </c>
      <c r="J22" s="85">
        <v>8</v>
      </c>
      <c r="K22" s="85">
        <v>8</v>
      </c>
      <c r="L22" s="249"/>
      <c r="M22" s="248"/>
      <c r="N22" s="248"/>
      <c r="O22" s="248"/>
    </row>
    <row r="23" spans="1:15" ht="13.5" customHeight="1">
      <c r="A23" s="78">
        <v>19</v>
      </c>
      <c r="B23" s="258">
        <v>41</v>
      </c>
      <c r="C23" s="254" t="s">
        <v>438</v>
      </c>
      <c r="D23" s="82">
        <v>625007</v>
      </c>
      <c r="E23" s="83" t="s">
        <v>29</v>
      </c>
      <c r="F23" s="248"/>
      <c r="G23" s="248"/>
      <c r="H23" s="248"/>
      <c r="I23" s="85">
        <v>39</v>
      </c>
      <c r="J23" s="85">
        <v>39</v>
      </c>
      <c r="K23" s="85">
        <v>39</v>
      </c>
      <c r="L23" s="249"/>
      <c r="M23" s="248"/>
      <c r="N23" s="248"/>
      <c r="O23" s="248"/>
    </row>
    <row r="24" spans="1:15" ht="13.5" customHeight="1">
      <c r="A24" s="78">
        <v>20</v>
      </c>
      <c r="B24" s="258">
        <v>41</v>
      </c>
      <c r="C24" s="254" t="s">
        <v>438</v>
      </c>
      <c r="D24" s="245">
        <v>633006</v>
      </c>
      <c r="E24" s="246" t="s">
        <v>67</v>
      </c>
      <c r="F24" s="85"/>
      <c r="G24" s="85"/>
      <c r="H24" s="85"/>
      <c r="I24" s="85">
        <v>50</v>
      </c>
      <c r="J24" s="85">
        <v>100</v>
      </c>
      <c r="K24" s="85">
        <v>100</v>
      </c>
      <c r="L24" s="249"/>
      <c r="M24" s="248"/>
      <c r="N24" s="248"/>
      <c r="O24" s="248"/>
    </row>
    <row r="25" spans="1:15" s="47" customFormat="1" ht="12" customHeight="1" outlineLevel="1">
      <c r="A25" s="80">
        <v>21</v>
      </c>
      <c r="B25" s="258">
        <v>41</v>
      </c>
      <c r="C25" s="254" t="s">
        <v>438</v>
      </c>
      <c r="D25" s="86">
        <v>633009</v>
      </c>
      <c r="E25" s="87" t="s">
        <v>334</v>
      </c>
      <c r="F25" s="84">
        <v>20000</v>
      </c>
      <c r="G25" s="84">
        <v>330</v>
      </c>
      <c r="H25" s="84">
        <v>1000</v>
      </c>
      <c r="I25" s="84">
        <v>1000</v>
      </c>
      <c r="J25" s="84">
        <v>1200</v>
      </c>
      <c r="K25" s="84">
        <v>1200</v>
      </c>
      <c r="L25" s="154"/>
      <c r="M25" s="84"/>
      <c r="N25" s="84"/>
      <c r="O25" s="84"/>
    </row>
    <row r="26" spans="1:15" s="47" customFormat="1" ht="12" customHeight="1" outlineLevel="1">
      <c r="A26" s="78">
        <v>22</v>
      </c>
      <c r="B26" s="250">
        <v>41</v>
      </c>
      <c r="C26" s="254" t="s">
        <v>438</v>
      </c>
      <c r="D26" s="86">
        <v>637027</v>
      </c>
      <c r="E26" s="87" t="s">
        <v>155</v>
      </c>
      <c r="F26" s="84">
        <v>2000</v>
      </c>
      <c r="G26" s="84">
        <v>207</v>
      </c>
      <c r="H26" s="84">
        <v>100</v>
      </c>
      <c r="I26" s="84">
        <v>820</v>
      </c>
      <c r="J26" s="84">
        <v>820</v>
      </c>
      <c r="K26" s="84">
        <v>820</v>
      </c>
      <c r="L26" s="154"/>
      <c r="M26" s="84"/>
      <c r="N26" s="84"/>
      <c r="O26" s="84"/>
    </row>
    <row r="27" spans="1:15" ht="13.5" customHeight="1">
      <c r="A27" s="78">
        <v>23</v>
      </c>
      <c r="B27" s="316" t="s">
        <v>439</v>
      </c>
      <c r="C27" s="317"/>
      <c r="D27" s="317"/>
      <c r="E27" s="339"/>
      <c r="F27" s="90"/>
      <c r="G27" s="90">
        <f aca="true" t="shared" si="1" ref="G27:O27">SUM(G33:G37)</f>
        <v>2621</v>
      </c>
      <c r="H27" s="90">
        <f t="shared" si="1"/>
        <v>2579</v>
      </c>
      <c r="I27" s="90">
        <f>SUM(I28:I37)</f>
        <v>12396</v>
      </c>
      <c r="J27" s="90">
        <f>SUM(J28:J37)</f>
        <v>4950</v>
      </c>
      <c r="K27" s="156">
        <f>SUM(K28:K37)</f>
        <v>4950</v>
      </c>
      <c r="L27" s="152">
        <f t="shared" si="1"/>
        <v>0</v>
      </c>
      <c r="M27" s="90">
        <f t="shared" si="1"/>
        <v>0</v>
      </c>
      <c r="N27" s="90">
        <f t="shared" si="1"/>
        <v>0</v>
      </c>
      <c r="O27" s="90">
        <f t="shared" si="1"/>
        <v>0</v>
      </c>
    </row>
    <row r="28" spans="1:15" ht="13.5" customHeight="1">
      <c r="A28" s="102">
        <v>24</v>
      </c>
      <c r="B28" s="258">
        <v>41</v>
      </c>
      <c r="C28" s="95" t="s">
        <v>99</v>
      </c>
      <c r="D28" s="245">
        <v>621000</v>
      </c>
      <c r="E28" s="246" t="s">
        <v>56</v>
      </c>
      <c r="F28" s="255"/>
      <c r="G28" s="255"/>
      <c r="H28" s="255"/>
      <c r="I28" s="85">
        <v>45</v>
      </c>
      <c r="J28" s="85">
        <v>0</v>
      </c>
      <c r="K28" s="157">
        <v>0</v>
      </c>
      <c r="L28" s="249"/>
      <c r="M28" s="248"/>
      <c r="N28" s="248"/>
      <c r="O28" s="248"/>
    </row>
    <row r="29" spans="1:15" ht="13.5" customHeight="1">
      <c r="A29" s="102">
        <v>25</v>
      </c>
      <c r="B29" s="258">
        <v>41</v>
      </c>
      <c r="C29" s="95" t="s">
        <v>99</v>
      </c>
      <c r="D29" s="89" t="s">
        <v>14</v>
      </c>
      <c r="E29" s="83" t="s">
        <v>31</v>
      </c>
      <c r="F29" s="255"/>
      <c r="G29" s="255"/>
      <c r="H29" s="255"/>
      <c r="I29" s="85">
        <v>63</v>
      </c>
      <c r="J29" s="85">
        <v>0</v>
      </c>
      <c r="K29" s="157">
        <v>0</v>
      </c>
      <c r="L29" s="249"/>
      <c r="M29" s="248"/>
      <c r="N29" s="248"/>
      <c r="O29" s="248"/>
    </row>
    <row r="30" spans="1:15" ht="13.5" customHeight="1">
      <c r="A30" s="102">
        <v>26</v>
      </c>
      <c r="B30" s="258">
        <v>41</v>
      </c>
      <c r="C30" s="95" t="s">
        <v>99</v>
      </c>
      <c r="D30" s="82">
        <v>625003</v>
      </c>
      <c r="E30" s="83" t="s">
        <v>28</v>
      </c>
      <c r="F30" s="255"/>
      <c r="G30" s="255"/>
      <c r="H30" s="255"/>
      <c r="I30" s="85">
        <v>4</v>
      </c>
      <c r="J30" s="85">
        <v>0</v>
      </c>
      <c r="K30" s="157">
        <v>0</v>
      </c>
      <c r="L30" s="249"/>
      <c r="M30" s="248"/>
      <c r="N30" s="248"/>
      <c r="O30" s="248"/>
    </row>
    <row r="31" spans="1:15" ht="13.5" customHeight="1">
      <c r="A31" s="102">
        <v>27</v>
      </c>
      <c r="B31" s="258">
        <v>41</v>
      </c>
      <c r="C31" s="95" t="s">
        <v>99</v>
      </c>
      <c r="D31" s="82">
        <v>625004</v>
      </c>
      <c r="E31" s="83" t="s">
        <v>32</v>
      </c>
      <c r="F31" s="255"/>
      <c r="G31" s="255"/>
      <c r="H31" s="255"/>
      <c r="I31" s="85">
        <v>13</v>
      </c>
      <c r="J31" s="85">
        <v>0</v>
      </c>
      <c r="K31" s="157">
        <v>0</v>
      </c>
      <c r="L31" s="249"/>
      <c r="M31" s="248"/>
      <c r="N31" s="248"/>
      <c r="O31" s="248"/>
    </row>
    <row r="32" spans="1:15" ht="13.5" customHeight="1">
      <c r="A32" s="102">
        <v>28</v>
      </c>
      <c r="B32" s="258">
        <v>41</v>
      </c>
      <c r="C32" s="95" t="s">
        <v>99</v>
      </c>
      <c r="D32" s="82">
        <v>625007</v>
      </c>
      <c r="E32" s="83" t="s">
        <v>29</v>
      </c>
      <c r="F32" s="255"/>
      <c r="G32" s="255"/>
      <c r="H32" s="255"/>
      <c r="I32" s="85">
        <v>21</v>
      </c>
      <c r="J32" s="85">
        <v>0</v>
      </c>
      <c r="K32" s="157">
        <v>0</v>
      </c>
      <c r="L32" s="249"/>
      <c r="M32" s="248"/>
      <c r="N32" s="248"/>
      <c r="O32" s="248"/>
    </row>
    <row r="33" spans="1:15" s="47" customFormat="1" ht="12" customHeight="1" outlineLevel="1">
      <c r="A33" s="80">
        <v>29</v>
      </c>
      <c r="B33" s="258">
        <v>41</v>
      </c>
      <c r="C33" s="95" t="s">
        <v>99</v>
      </c>
      <c r="D33" s="82">
        <v>633006</v>
      </c>
      <c r="E33" s="83" t="s">
        <v>67</v>
      </c>
      <c r="F33" s="84">
        <v>56000</v>
      </c>
      <c r="G33" s="84">
        <v>1751</v>
      </c>
      <c r="H33" s="84">
        <v>1751</v>
      </c>
      <c r="I33" s="84">
        <v>1800</v>
      </c>
      <c r="J33" s="84">
        <v>1850</v>
      </c>
      <c r="K33" s="158">
        <v>1850</v>
      </c>
      <c r="L33" s="154"/>
      <c r="M33" s="84"/>
      <c r="N33" s="84"/>
      <c r="O33" s="84"/>
    </row>
    <row r="34" spans="1:15" s="47" customFormat="1" ht="12" customHeight="1" outlineLevel="1">
      <c r="A34" s="78">
        <v>30</v>
      </c>
      <c r="B34" s="258">
        <v>41</v>
      </c>
      <c r="C34" s="95" t="s">
        <v>99</v>
      </c>
      <c r="D34" s="82">
        <v>633011</v>
      </c>
      <c r="E34" s="83" t="s">
        <v>157</v>
      </c>
      <c r="F34" s="84">
        <v>4000</v>
      </c>
      <c r="G34" s="84">
        <v>432</v>
      </c>
      <c r="H34" s="84">
        <v>390</v>
      </c>
      <c r="I34" s="84">
        <v>500</v>
      </c>
      <c r="J34" s="84">
        <v>600</v>
      </c>
      <c r="K34" s="158">
        <v>600</v>
      </c>
      <c r="L34" s="154"/>
      <c r="M34" s="84"/>
      <c r="N34" s="84"/>
      <c r="O34" s="84"/>
    </row>
    <row r="35" spans="1:15" s="47" customFormat="1" ht="12" customHeight="1" outlineLevel="1">
      <c r="A35" s="80">
        <v>31</v>
      </c>
      <c r="B35" s="258">
        <v>41</v>
      </c>
      <c r="C35" s="95" t="s">
        <v>99</v>
      </c>
      <c r="D35" s="82">
        <v>637004</v>
      </c>
      <c r="E35" s="83" t="s">
        <v>440</v>
      </c>
      <c r="F35" s="84">
        <v>2000</v>
      </c>
      <c r="G35" s="84">
        <v>0</v>
      </c>
      <c r="H35" s="84">
        <v>0</v>
      </c>
      <c r="I35" s="84">
        <v>8000</v>
      </c>
      <c r="J35" s="84">
        <v>0</v>
      </c>
      <c r="K35" s="158">
        <v>0</v>
      </c>
      <c r="L35" s="154"/>
      <c r="M35" s="84"/>
      <c r="N35" s="84"/>
      <c r="O35" s="84"/>
    </row>
    <row r="36" spans="1:15" s="47" customFormat="1" ht="12" customHeight="1" outlineLevel="1">
      <c r="A36" s="80">
        <v>32</v>
      </c>
      <c r="B36" s="258">
        <v>41</v>
      </c>
      <c r="C36" s="95" t="s">
        <v>99</v>
      </c>
      <c r="D36" s="82">
        <v>637004</v>
      </c>
      <c r="E36" s="83" t="s">
        <v>91</v>
      </c>
      <c r="F36" s="84">
        <v>7000</v>
      </c>
      <c r="G36" s="84">
        <v>219</v>
      </c>
      <c r="H36" s="84">
        <v>219</v>
      </c>
      <c r="I36" s="84">
        <v>1500</v>
      </c>
      <c r="J36" s="84">
        <v>2500</v>
      </c>
      <c r="K36" s="158">
        <v>2500</v>
      </c>
      <c r="L36" s="154"/>
      <c r="M36" s="84"/>
      <c r="N36" s="84"/>
      <c r="O36" s="84"/>
    </row>
    <row r="37" spans="1:15" s="47" customFormat="1" ht="12" customHeight="1" outlineLevel="1">
      <c r="A37" s="78">
        <v>33</v>
      </c>
      <c r="B37" s="258">
        <v>41</v>
      </c>
      <c r="C37" s="95" t="s">
        <v>99</v>
      </c>
      <c r="D37" s="82">
        <v>637027</v>
      </c>
      <c r="E37" s="83" t="s">
        <v>485</v>
      </c>
      <c r="F37" s="84">
        <v>7000</v>
      </c>
      <c r="G37" s="84">
        <v>219</v>
      </c>
      <c r="H37" s="84">
        <v>219</v>
      </c>
      <c r="I37" s="84">
        <v>450</v>
      </c>
      <c r="J37" s="84">
        <v>0</v>
      </c>
      <c r="K37" s="158">
        <v>0</v>
      </c>
      <c r="L37" s="154"/>
      <c r="M37" s="84"/>
      <c r="N37" s="84"/>
      <c r="O37" s="84"/>
    </row>
    <row r="39" spans="3:15" ht="14.25">
      <c r="C39" s="323" t="s">
        <v>441</v>
      </c>
      <c r="D39" s="323"/>
      <c r="E39" s="323"/>
      <c r="F39" s="99" t="e">
        <f>F5+F16+#REF!</f>
        <v>#REF!</v>
      </c>
      <c r="G39" s="99" t="e">
        <f>G5+G16+#REF!</f>
        <v>#REF!</v>
      </c>
      <c r="H39" s="99" t="e">
        <f>H5+H16+#REF!</f>
        <v>#REF!</v>
      </c>
      <c r="I39" s="91">
        <f>I5+I16+I27</f>
        <v>34416</v>
      </c>
      <c r="J39" s="91">
        <f>J5+J16+J27</f>
        <v>28320</v>
      </c>
      <c r="K39" s="91">
        <f>K5+K16+K27</f>
        <v>28320</v>
      </c>
      <c r="L39" s="91" t="e">
        <f>L5+L16+#REF!</f>
        <v>#REF!</v>
      </c>
      <c r="M39" s="91">
        <f>M5+M16+M27</f>
        <v>0</v>
      </c>
      <c r="N39" s="91">
        <f>N5+N16+N27</f>
        <v>0</v>
      </c>
      <c r="O39" s="91">
        <f>O5+O16+O27</f>
        <v>0</v>
      </c>
    </row>
    <row r="41" spans="4:11" ht="25.5">
      <c r="D41" s="315"/>
      <c r="E41" s="315"/>
      <c r="F41" s="98"/>
      <c r="G41" s="98"/>
      <c r="H41" s="149" t="s">
        <v>196</v>
      </c>
      <c r="I41" s="77">
        <v>2014</v>
      </c>
      <c r="J41" s="77">
        <v>2015</v>
      </c>
      <c r="K41" s="77">
        <v>2016</v>
      </c>
    </row>
    <row r="42" spans="1:11" ht="21.75" customHeight="1">
      <c r="A42" s="97"/>
      <c r="C42" s="76"/>
      <c r="D42" s="322" t="s">
        <v>442</v>
      </c>
      <c r="E42" s="322"/>
      <c r="F42" s="322"/>
      <c r="G42" s="159">
        <f>G40+I40</f>
        <v>0</v>
      </c>
      <c r="H42" s="160" t="e">
        <f>H39+L39</f>
        <v>#REF!</v>
      </c>
      <c r="I42" s="160">
        <f>I39+M39</f>
        <v>34416</v>
      </c>
      <c r="J42" s="160">
        <f>J39+N39</f>
        <v>28320</v>
      </c>
      <c r="K42" s="160">
        <f>K39+O39</f>
        <v>28320</v>
      </c>
    </row>
    <row r="43" spans="1:3" ht="21.75" customHeight="1">
      <c r="A43" s="97"/>
      <c r="C43" s="76"/>
    </row>
  </sheetData>
  <sheetProtection/>
  <mergeCells count="13">
    <mergeCell ref="D42:F42"/>
    <mergeCell ref="F3:K3"/>
    <mergeCell ref="L3:O3"/>
    <mergeCell ref="C39:E39"/>
    <mergeCell ref="E3:E4"/>
    <mergeCell ref="B27:E27"/>
    <mergeCell ref="B16:E16"/>
    <mergeCell ref="A3:A4"/>
    <mergeCell ref="B3:B4"/>
    <mergeCell ref="B5:E5"/>
    <mergeCell ref="C3:C4"/>
    <mergeCell ref="D3:D4"/>
    <mergeCell ref="D41:E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OcU</dc:creator>
  <cp:keywords/>
  <dc:description/>
  <cp:lastModifiedBy>Beblava</cp:lastModifiedBy>
  <cp:lastPrinted>2013-12-13T10:48:45Z</cp:lastPrinted>
  <dcterms:modified xsi:type="dcterms:W3CDTF">2015-06-16T13:59:00Z</dcterms:modified>
  <cp:category/>
  <cp:version/>
  <cp:contentType/>
  <cp:contentStatus/>
</cp:coreProperties>
</file>