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cu\Desktop\"/>
    </mc:Choice>
  </mc:AlternateContent>
  <bookViews>
    <workbookView xWindow="0" yWindow="0" windowWidth="28800" windowHeight="11835" activeTab="1"/>
  </bookViews>
  <sheets>
    <sheet name="zastupiteľstvo" sheetId="1" r:id="rId1"/>
    <sheet name="Hárok2" sheetId="3" r:id="rId2"/>
  </sheets>
  <definedNames>
    <definedName name="_xlnm.Print_Titles" localSheetId="1">Hárok2!$5:$5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3" l="1"/>
  <c r="J83" i="3" s="1"/>
  <c r="I84" i="3"/>
  <c r="I83" i="3" s="1"/>
  <c r="J40" i="3"/>
  <c r="I40" i="3"/>
  <c r="J21" i="3"/>
  <c r="J80" i="3"/>
  <c r="I80" i="3"/>
  <c r="H80" i="3"/>
  <c r="G80" i="3"/>
  <c r="E80" i="3"/>
  <c r="D80" i="3"/>
  <c r="F80" i="3"/>
  <c r="D60" i="3"/>
  <c r="G84" i="3"/>
  <c r="G83" i="3" s="1"/>
  <c r="F84" i="3"/>
  <c r="F83" i="3" s="1"/>
  <c r="E84" i="3"/>
  <c r="E83" i="3" s="1"/>
  <c r="D84" i="3"/>
  <c r="D83" i="3" s="1"/>
  <c r="G77" i="3"/>
  <c r="F77" i="3"/>
  <c r="E77" i="3"/>
  <c r="D77" i="3"/>
  <c r="H77" i="3"/>
  <c r="G40" i="3"/>
  <c r="F40" i="3"/>
  <c r="E40" i="3"/>
  <c r="H84" i="3" l="1"/>
  <c r="H83" i="3" s="1"/>
  <c r="H40" i="3"/>
  <c r="E11" i="3" l="1"/>
  <c r="F11" i="3"/>
  <c r="G11" i="3"/>
  <c r="H11" i="3"/>
  <c r="I11" i="3"/>
  <c r="J11" i="3"/>
  <c r="E15" i="3"/>
  <c r="F15" i="3"/>
  <c r="G15" i="3"/>
  <c r="H15" i="3"/>
  <c r="I15" i="3"/>
  <c r="J15" i="3"/>
  <c r="E19" i="3"/>
  <c r="F19" i="3"/>
  <c r="G19" i="3"/>
  <c r="H19" i="3"/>
  <c r="I19" i="3"/>
  <c r="J19" i="3"/>
  <c r="E21" i="3"/>
  <c r="F21" i="3"/>
  <c r="G21" i="3"/>
  <c r="H21" i="3"/>
  <c r="I21" i="3"/>
  <c r="E24" i="3"/>
  <c r="F24" i="3"/>
  <c r="G24" i="3"/>
  <c r="H24" i="3"/>
  <c r="I24" i="3"/>
  <c r="J24" i="3"/>
  <c r="E46" i="3"/>
  <c r="F46" i="3"/>
  <c r="G46" i="3"/>
  <c r="H46" i="3"/>
  <c r="I46" i="3"/>
  <c r="J46" i="3"/>
  <c r="E50" i="3"/>
  <c r="F50" i="3"/>
  <c r="G50" i="3"/>
  <c r="H50" i="3"/>
  <c r="I50" i="3"/>
  <c r="J50" i="3"/>
  <c r="E55" i="3"/>
  <c r="F55" i="3"/>
  <c r="G55" i="3"/>
  <c r="H55" i="3"/>
  <c r="I55" i="3"/>
  <c r="J55" i="3"/>
  <c r="E60" i="3"/>
  <c r="F60" i="3"/>
  <c r="G60" i="3"/>
  <c r="H60" i="3"/>
  <c r="I60" i="3"/>
  <c r="J60" i="3"/>
  <c r="E67" i="3"/>
  <c r="F67" i="3"/>
  <c r="G67" i="3"/>
  <c r="H67" i="3"/>
  <c r="I67" i="3"/>
  <c r="J67" i="3"/>
  <c r="E71" i="3"/>
  <c r="F71" i="3"/>
  <c r="G71" i="3"/>
  <c r="H71" i="3"/>
  <c r="I71" i="3"/>
  <c r="J71" i="3"/>
  <c r="E73" i="3"/>
  <c r="F73" i="3"/>
  <c r="G73" i="3"/>
  <c r="H73" i="3"/>
  <c r="I73" i="3"/>
  <c r="J73" i="3"/>
  <c r="I77" i="3"/>
  <c r="J77" i="3"/>
  <c r="E44" i="3"/>
  <c r="F44" i="3"/>
  <c r="G44" i="3"/>
  <c r="H44" i="3"/>
  <c r="I44" i="3"/>
  <c r="J44" i="3"/>
  <c r="E42" i="3"/>
  <c r="F42" i="3"/>
  <c r="G42" i="3"/>
  <c r="H42" i="3"/>
  <c r="I42" i="3"/>
  <c r="J42" i="3"/>
  <c r="E35" i="3"/>
  <c r="F35" i="3"/>
  <c r="G35" i="3"/>
  <c r="H35" i="3"/>
  <c r="I35" i="3"/>
  <c r="J35" i="3"/>
  <c r="D73" i="3"/>
  <c r="D71" i="3"/>
  <c r="D67" i="3"/>
  <c r="D55" i="3"/>
  <c r="D50" i="3"/>
  <c r="D46" i="3"/>
  <c r="D44" i="3"/>
  <c r="D42" i="3"/>
  <c r="D40" i="3"/>
  <c r="D35" i="3"/>
  <c r="D24" i="3"/>
  <c r="D21" i="3"/>
  <c r="D19" i="3"/>
  <c r="D15" i="3"/>
  <c r="D11" i="3"/>
  <c r="J10" i="3" l="1"/>
  <c r="J6" i="3" s="1"/>
  <c r="F10" i="3"/>
  <c r="F6" i="3" s="1"/>
  <c r="D10" i="3"/>
  <c r="D6" i="3" s="1"/>
  <c r="D34" i="3"/>
  <c r="I34" i="3"/>
  <c r="D66" i="3"/>
  <c r="J66" i="3"/>
  <c r="F66" i="3"/>
  <c r="H66" i="3"/>
  <c r="I10" i="3"/>
  <c r="I6" i="3" s="1"/>
  <c r="E10" i="3"/>
  <c r="E6" i="3" s="1"/>
  <c r="G10" i="3"/>
  <c r="G6" i="3" s="1"/>
  <c r="H10" i="3"/>
  <c r="H6" i="3" s="1"/>
  <c r="J34" i="3"/>
  <c r="F34" i="3"/>
  <c r="I66" i="3"/>
  <c r="E66" i="3"/>
  <c r="G66" i="3"/>
  <c r="G34" i="3"/>
  <c r="H34" i="3"/>
  <c r="E34" i="3"/>
  <c r="I7" i="3" l="1"/>
  <c r="J7" i="3"/>
  <c r="F7" i="3"/>
  <c r="D7" i="3"/>
  <c r="G7" i="3"/>
  <c r="E7" i="3"/>
  <c r="H7" i="3"/>
  <c r="I23" i="1"/>
  <c r="H23" i="1"/>
  <c r="G23" i="1"/>
  <c r="F23" i="1"/>
  <c r="E23" i="1"/>
  <c r="D23" i="1"/>
  <c r="I22" i="1"/>
  <c r="H22" i="1"/>
  <c r="G22" i="1"/>
  <c r="F22" i="1"/>
  <c r="E22" i="1"/>
  <c r="D22" i="1"/>
  <c r="I21" i="1"/>
  <c r="H21" i="1"/>
  <c r="G21" i="1"/>
  <c r="F21" i="1"/>
  <c r="E21" i="1"/>
  <c r="D21" i="1"/>
  <c r="I20" i="1"/>
  <c r="H20" i="1"/>
  <c r="G20" i="1"/>
  <c r="F20" i="1"/>
  <c r="E20" i="1"/>
  <c r="D20" i="1"/>
  <c r="I10" i="1"/>
  <c r="H10" i="1"/>
  <c r="G10" i="1"/>
  <c r="F10" i="1"/>
  <c r="E10" i="1"/>
  <c r="D10" i="1"/>
  <c r="D24" i="1" l="1"/>
  <c r="H24" i="1"/>
  <c r="F24" i="1"/>
  <c r="G24" i="1"/>
  <c r="E24" i="1"/>
  <c r="I24" i="1"/>
</calcChain>
</file>

<file path=xl/sharedStrings.xml><?xml version="1.0" encoding="utf-8"?>
<sst xmlns="http://schemas.openxmlformats.org/spreadsheetml/2006/main" count="179" uniqueCount="149">
  <si>
    <t>Očakávaná skutočnosť za rok 2019</t>
  </si>
  <si>
    <t>v EUR</t>
  </si>
  <si>
    <t>Por.č.</t>
  </si>
  <si>
    <t>Rozpočtové píjmy</t>
  </si>
  <si>
    <t>Skutočné plnenie rozpočtu za r. 2017</t>
  </si>
  <si>
    <t>Skutočné plnenie rozpočtu za r. 2018</t>
  </si>
  <si>
    <t>Očakávaná skutočnosť r. 2019</t>
  </si>
  <si>
    <t xml:space="preserve">Rozpočet na r. 2020 </t>
  </si>
  <si>
    <t>Rozpočet na r. 2021</t>
  </si>
  <si>
    <t xml:space="preserve">Rozpočet na r. 2022 </t>
  </si>
  <si>
    <t>1.</t>
  </si>
  <si>
    <t>2.</t>
  </si>
  <si>
    <t>3.</t>
  </si>
  <si>
    <t>4.</t>
  </si>
  <si>
    <t>5.</t>
  </si>
  <si>
    <t>6.</t>
  </si>
  <si>
    <t>7.</t>
  </si>
  <si>
    <t>Bežné príjmy</t>
  </si>
  <si>
    <t>Kapitálové príjmy</t>
  </si>
  <si>
    <t>Finančné operácie</t>
  </si>
  <si>
    <t>Rezervný fond</t>
  </si>
  <si>
    <t>SPOLU</t>
  </si>
  <si>
    <t>Rozpočtové výdaje</t>
  </si>
  <si>
    <t>Rozpočet r. 2020</t>
  </si>
  <si>
    <t>Rozpočet r. 2021</t>
  </si>
  <si>
    <t>Rozpočet r. 2022</t>
  </si>
  <si>
    <t>1-bežný výdaj</t>
  </si>
  <si>
    <t>2-kapitálový výdaj z toho:</t>
  </si>
  <si>
    <t>11.</t>
  </si>
  <si>
    <t>3-finančné operácie/finančný výdaj z toho:</t>
  </si>
  <si>
    <t>12.</t>
  </si>
  <si>
    <t>splátka úveru NB</t>
  </si>
  <si>
    <t>13.</t>
  </si>
  <si>
    <t>14.</t>
  </si>
  <si>
    <t>15.</t>
  </si>
  <si>
    <t>HV  - bežný</t>
  </si>
  <si>
    <t>16.</t>
  </si>
  <si>
    <t>HV - kapitálový</t>
  </si>
  <si>
    <t>17.</t>
  </si>
  <si>
    <t>HV  - finančný</t>
  </si>
  <si>
    <t>18.</t>
  </si>
  <si>
    <t>HV -  spolu</t>
  </si>
  <si>
    <t>projektová dok. Zberný dvor</t>
  </si>
  <si>
    <t>8.</t>
  </si>
  <si>
    <t>9.</t>
  </si>
  <si>
    <t>10.</t>
  </si>
  <si>
    <t>19.</t>
  </si>
  <si>
    <t>20.</t>
  </si>
  <si>
    <t>Kategória</t>
  </si>
  <si>
    <t>Funkčná klasifikácia</t>
  </si>
  <si>
    <t>Názov položky</t>
  </si>
  <si>
    <t>Čerpanie rok 2017</t>
  </si>
  <si>
    <t>Čerpanie rok 2018</t>
  </si>
  <si>
    <t>Rozpočet rok 2019</t>
  </si>
  <si>
    <t>Očakávaná skutočnosť rok 2019</t>
  </si>
  <si>
    <t>Rozpočet rok 2020</t>
  </si>
  <si>
    <t>Rozpočet rok 2021</t>
  </si>
  <si>
    <t>Rozpočet rok 2022</t>
  </si>
  <si>
    <t>PRÍJMY SPOLU</t>
  </si>
  <si>
    <t>VÝDAVKY SPOLU</t>
  </si>
  <si>
    <t>BEŽNÉ PRÍJMY SPOLU</t>
  </si>
  <si>
    <t>Daňové príjmy</t>
  </si>
  <si>
    <t>Nedaňové príjmy</t>
  </si>
  <si>
    <t>KAPITÁLOVÉ PRÍJMY SPOLU</t>
  </si>
  <si>
    <t>FINANĆNÉ OPERÁCIE</t>
  </si>
  <si>
    <t>BEŽNÉ VÝDAVKY SPOLU</t>
  </si>
  <si>
    <t>01 Všeobecné verejné služby</t>
  </si>
  <si>
    <t>01.1.1.</t>
  </si>
  <si>
    <t>Výkonné a zákonodarné orgány (obec)</t>
  </si>
  <si>
    <t>01.6.0.</t>
  </si>
  <si>
    <t>01.3.3.</t>
  </si>
  <si>
    <t>04 Ekonomická oblasť</t>
  </si>
  <si>
    <t>03 Verejný poriadok a bezpečnosť</t>
  </si>
  <si>
    <t>03.2.0.</t>
  </si>
  <si>
    <t>Ochrana pred požiarmi</t>
  </si>
  <si>
    <t>04.5.1.</t>
  </si>
  <si>
    <t>Cestná doprava (chodníky, cesty)</t>
  </si>
  <si>
    <t>05 Ochrana životného prostredia</t>
  </si>
  <si>
    <t>05.1.0.</t>
  </si>
  <si>
    <t>Nakladanie s odpadmi</t>
  </si>
  <si>
    <t>06 Bývanie a občianska vybavenosť</t>
  </si>
  <si>
    <t>06.2.0.</t>
  </si>
  <si>
    <t>Rozvoj obce - verejná zeleň</t>
  </si>
  <si>
    <t>06.4..0.</t>
  </si>
  <si>
    <t>Verejné osvetlenie</t>
  </si>
  <si>
    <t>06.6.0.</t>
  </si>
  <si>
    <t>Bývanie - nájomná bytovka</t>
  </si>
  <si>
    <t>08 Rekreácie, kultúra a náboženstvo</t>
  </si>
  <si>
    <t>08.1.0.</t>
  </si>
  <si>
    <t>Športové služby (TJ, turisti, mariáš)</t>
  </si>
  <si>
    <t>08.2.0.</t>
  </si>
  <si>
    <t>Kultúrne služby (KD, knižnica a kultúrne udalosti)</t>
  </si>
  <si>
    <t>08.3.0.</t>
  </si>
  <si>
    <t>Vysielacie služby</t>
  </si>
  <si>
    <t>08.4.0.</t>
  </si>
  <si>
    <t>Iné spoločenské služby (cintorín)</t>
  </si>
  <si>
    <t>09 Vzdelávanie</t>
  </si>
  <si>
    <t>Predprimárne vzdelávanie (MŠ)</t>
  </si>
  <si>
    <t>09.1.1.1</t>
  </si>
  <si>
    <t>09.1.2.1</t>
  </si>
  <si>
    <t>Primárne vzdelávanie (ZŠ)</t>
  </si>
  <si>
    <t>09.5.0.</t>
  </si>
  <si>
    <t>Vdelávanie inde nedefinované (ŠKD)</t>
  </si>
  <si>
    <t>09.6.0.1.</t>
  </si>
  <si>
    <t>Školská jedáleň</t>
  </si>
  <si>
    <t>10 Sociálne zabezpečenie</t>
  </si>
  <si>
    <t>10.2.0.</t>
  </si>
  <si>
    <t>Staroba (opatrovateľská služba)</t>
  </si>
  <si>
    <t>10.7.0.</t>
  </si>
  <si>
    <t>Pomoc v hmotnej núdzi</t>
  </si>
  <si>
    <t>KAPITÁLOVÉ VÝDAVKY SPOLU</t>
  </si>
  <si>
    <t>05 Ochrana životného prostrenia</t>
  </si>
  <si>
    <t>08 Rekreácia, kultúra a náboženstvo</t>
  </si>
  <si>
    <t>06.1.0.</t>
  </si>
  <si>
    <t>GP zámeny pozemkov</t>
  </si>
  <si>
    <t>Rekonštrukcia OcÚ</t>
  </si>
  <si>
    <t>Cestná doprava (cesty, ulice, chodníky)</t>
  </si>
  <si>
    <t>Rozvoj bývania (pozemky na výstavbu)</t>
  </si>
  <si>
    <t>09.6.1.</t>
  </si>
  <si>
    <t>Dane z príjmov a kapit. majetku</t>
  </si>
  <si>
    <t>Daň z nehnuteľností</t>
  </si>
  <si>
    <t>Daň za špecifické služby</t>
  </si>
  <si>
    <t>Príjmy z vlastníctva majetku</t>
  </si>
  <si>
    <t>Administratívne a iné poplatky</t>
  </si>
  <si>
    <t>Iné nedaňové príjmy</t>
  </si>
  <si>
    <t>Granty a transfery</t>
  </si>
  <si>
    <t>Tuzemské bežné granty a transfery</t>
  </si>
  <si>
    <t>Kapitálové transfery</t>
  </si>
  <si>
    <t>Z ostatných finančných operácií</t>
  </si>
  <si>
    <t>Matričná činnosť, REGOB, RA</t>
  </si>
  <si>
    <t>01.7.0.</t>
  </si>
  <si>
    <t>10.4.0.</t>
  </si>
  <si>
    <t>Rodina a deti - (RP osobitný príjemca)</t>
  </si>
  <si>
    <t>Cintorín</t>
  </si>
  <si>
    <t>FINANČNÉ OPERÁCIE</t>
  </si>
  <si>
    <t>Splácanie istiny - ŠFRB</t>
  </si>
  <si>
    <t xml:space="preserve">Rozvoj obce </t>
  </si>
  <si>
    <t>VVS inde neklasifikované voľby</t>
  </si>
  <si>
    <t>Splátky úrokov z úverov - ŠFRB</t>
  </si>
  <si>
    <t>rekonštrukcia námestia, DS, MŠ</t>
  </si>
  <si>
    <t>nákup pozemkov, kamery</t>
  </si>
  <si>
    <t>Dátum: 25.11.2019</t>
  </si>
  <si>
    <t>Vypracovala: D. Zemková</t>
  </si>
  <si>
    <t>Dátum:  25.11.2019</t>
  </si>
  <si>
    <t>Vypracovala:  D. Zemková</t>
  </si>
  <si>
    <t xml:space="preserve">Rozpočet na rok 2020 a roky 2021 a 2022 </t>
  </si>
  <si>
    <t>Vyvesené na úradnej tabuli:  12.12.2019</t>
  </si>
  <si>
    <t>Schválený OZ dňa 11.12.2019</t>
  </si>
  <si>
    <t>Schválený rozpočet na rok 2020 - 2022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</si>
</sst>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0" fontId="4" fillId="0" borderId="0" xfId="0" applyFont="1" applyFill="1"/>
    <xf numFmtId="0" fontId="4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center" wrapText="1"/>
    </xf>
    <xf numFmtId="4" fontId="5" fillId="0" borderId="8" xfId="0" applyNumberFormat="1" applyFont="1" applyFill="1" applyBorder="1" applyAlignment="1">
      <alignment horizontal="center" wrapText="1"/>
    </xf>
    <xf numFmtId="49" fontId="5" fillId="0" borderId="9" xfId="0" applyNumberFormat="1" applyFont="1" applyFill="1" applyBorder="1" applyAlignment="1">
      <alignment horizontal="center" wrapText="1"/>
    </xf>
    <xf numFmtId="49" fontId="5" fillId="0" borderId="7" xfId="0" applyNumberFormat="1" applyFont="1" applyFill="1" applyBorder="1" applyAlignment="1">
      <alignment horizontal="center" wrapText="1"/>
    </xf>
    <xf numFmtId="49" fontId="5" fillId="0" borderId="10" xfId="0" applyNumberFormat="1" applyFont="1" applyFill="1" applyBorder="1" applyAlignment="1">
      <alignment horizontal="center" wrapText="1"/>
    </xf>
    <xf numFmtId="0" fontId="6" fillId="0" borderId="11" xfId="0" applyFont="1" applyBorder="1"/>
    <xf numFmtId="4" fontId="6" fillId="0" borderId="12" xfId="0" applyNumberFormat="1" applyFont="1" applyBorder="1" applyAlignment="1">
      <alignment wrapText="1"/>
    </xf>
    <xf numFmtId="4" fontId="6" fillId="0" borderId="11" xfId="0" applyNumberFormat="1" applyFont="1" applyBorder="1" applyAlignment="1">
      <alignment wrapText="1"/>
    </xf>
    <xf numFmtId="4" fontId="6" fillId="0" borderId="13" xfId="0" applyNumberFormat="1" applyFont="1" applyBorder="1" applyAlignment="1">
      <alignment wrapText="1"/>
    </xf>
    <xf numFmtId="4" fontId="6" fillId="0" borderId="14" xfId="0" applyNumberFormat="1" applyFont="1" applyBorder="1" applyAlignment="1">
      <alignment horizontal="right"/>
    </xf>
    <xf numFmtId="4" fontId="6" fillId="0" borderId="12" xfId="0" applyNumberFormat="1" applyFont="1" applyBorder="1"/>
    <xf numFmtId="4" fontId="6" fillId="0" borderId="15" xfId="0" applyNumberFormat="1" applyFont="1" applyBorder="1"/>
    <xf numFmtId="4" fontId="0" fillId="0" borderId="12" xfId="0" applyNumberFormat="1" applyBorder="1"/>
    <xf numFmtId="4" fontId="0" fillId="0" borderId="15" xfId="0" applyNumberFormat="1" applyBorder="1"/>
    <xf numFmtId="49" fontId="6" fillId="0" borderId="11" xfId="0" applyNumberFormat="1" applyFont="1" applyBorder="1"/>
    <xf numFmtId="4" fontId="0" fillId="0" borderId="12" xfId="0" applyNumberFormat="1" applyFont="1" applyBorder="1" applyAlignment="1">
      <alignment wrapText="1"/>
    </xf>
    <xf numFmtId="4" fontId="0" fillId="0" borderId="11" xfId="0" applyNumberFormat="1" applyFont="1" applyBorder="1" applyAlignment="1">
      <alignment wrapText="1"/>
    </xf>
    <xf numFmtId="4" fontId="0" fillId="0" borderId="13" xfId="0" applyNumberFormat="1" applyFont="1" applyBorder="1" applyAlignment="1">
      <alignment wrapText="1"/>
    </xf>
    <xf numFmtId="4" fontId="0" fillId="0" borderId="14" xfId="0" applyNumberFormat="1" applyFont="1" applyBorder="1" applyAlignment="1">
      <alignment horizontal="right"/>
    </xf>
    <xf numFmtId="4" fontId="0" fillId="0" borderId="12" xfId="0" applyNumberFormat="1" applyFont="1" applyBorder="1"/>
    <xf numFmtId="0" fontId="7" fillId="0" borderId="16" xfId="0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8" fillId="0" borderId="0" xfId="0" applyFont="1"/>
    <xf numFmtId="4" fontId="6" fillId="0" borderId="13" xfId="0" applyNumberFormat="1" applyFont="1" applyBorder="1"/>
    <xf numFmtId="49" fontId="2" fillId="0" borderId="11" xfId="0" applyNumberFormat="1" applyFont="1" applyBorder="1" applyAlignment="1">
      <alignment horizontal="right"/>
    </xf>
    <xf numFmtId="4" fontId="9" fillId="0" borderId="12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4" fontId="0" fillId="0" borderId="15" xfId="0" applyNumberFormat="1" applyFont="1" applyBorder="1"/>
    <xf numFmtId="4" fontId="0" fillId="0" borderId="13" xfId="0" applyNumberFormat="1" applyFont="1" applyBorder="1"/>
    <xf numFmtId="49" fontId="6" fillId="0" borderId="2" xfId="0" applyNumberFormat="1" applyFont="1" applyFill="1" applyBorder="1"/>
    <xf numFmtId="4" fontId="6" fillId="0" borderId="3" xfId="0" applyNumberFormat="1" applyFont="1" applyBorder="1" applyAlignment="1">
      <alignment horizontal="right"/>
    </xf>
    <xf numFmtId="49" fontId="6" fillId="0" borderId="11" xfId="0" applyNumberFormat="1" applyFont="1" applyFill="1" applyBorder="1"/>
    <xf numFmtId="4" fontId="6" fillId="0" borderId="12" xfId="0" applyNumberFormat="1" applyFont="1" applyBorder="1" applyAlignment="1">
      <alignment horizontal="right"/>
    </xf>
    <xf numFmtId="0" fontId="4" fillId="0" borderId="18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 applyBorder="1"/>
    <xf numFmtId="49" fontId="2" fillId="2" borderId="2" xfId="0" applyNumberFormat="1" applyFont="1" applyFill="1" applyBorder="1" applyAlignment="1">
      <alignment horizontal="center" wrapText="1"/>
    </xf>
    <xf numFmtId="49" fontId="6" fillId="0" borderId="11" xfId="0" applyNumberFormat="1" applyFont="1" applyBorder="1" applyAlignment="1"/>
    <xf numFmtId="0" fontId="0" fillId="0" borderId="11" xfId="0" applyBorder="1"/>
    <xf numFmtId="14" fontId="0" fillId="0" borderId="11" xfId="0" applyNumberFormat="1" applyBorder="1"/>
    <xf numFmtId="0" fontId="0" fillId="0" borderId="6" xfId="0" applyBorder="1"/>
    <xf numFmtId="0" fontId="11" fillId="0" borderId="12" xfId="0" applyFont="1" applyBorder="1"/>
    <xf numFmtId="0" fontId="12" fillId="0" borderId="12" xfId="0" applyFont="1" applyBorder="1"/>
    <xf numFmtId="0" fontId="12" fillId="0" borderId="12" xfId="0" applyFont="1" applyBorder="1" applyAlignment="1">
      <alignment wrapText="1"/>
    </xf>
    <xf numFmtId="0" fontId="12" fillId="0" borderId="7" xfId="0" applyFont="1" applyBorder="1"/>
    <xf numFmtId="0" fontId="0" fillId="0" borderId="32" xfId="0" applyBorder="1"/>
    <xf numFmtId="0" fontId="12" fillId="0" borderId="30" xfId="0" applyFont="1" applyBorder="1"/>
    <xf numFmtId="0" fontId="12" fillId="0" borderId="34" xfId="0" applyFont="1" applyBorder="1"/>
    <xf numFmtId="0" fontId="0" fillId="0" borderId="35" xfId="0" applyBorder="1"/>
    <xf numFmtId="0" fontId="0" fillId="0" borderId="31" xfId="0" applyBorder="1"/>
    <xf numFmtId="0" fontId="11" fillId="0" borderId="25" xfId="0" applyFont="1" applyBorder="1"/>
    <xf numFmtId="14" fontId="0" fillId="0" borderId="6" xfId="0" applyNumberFormat="1" applyBorder="1"/>
    <xf numFmtId="0" fontId="0" fillId="0" borderId="21" xfId="0" applyBorder="1"/>
    <xf numFmtId="0" fontId="11" fillId="0" borderId="36" xfId="0" applyFont="1" applyBorder="1"/>
    <xf numFmtId="0" fontId="0" fillId="0" borderId="27" xfId="0" applyBorder="1"/>
    <xf numFmtId="0" fontId="11" fillId="0" borderId="37" xfId="0" applyFont="1" applyBorder="1"/>
    <xf numFmtId="0" fontId="0" fillId="0" borderId="38" xfId="0" applyBorder="1"/>
    <xf numFmtId="0" fontId="0" fillId="0" borderId="39" xfId="0" applyBorder="1"/>
    <xf numFmtId="0" fontId="11" fillId="0" borderId="12" xfId="0" applyFont="1" applyBorder="1" applyAlignment="1">
      <alignment wrapText="1"/>
    </xf>
    <xf numFmtId="0" fontId="0" fillId="0" borderId="1" xfId="0" applyBorder="1"/>
    <xf numFmtId="0" fontId="0" fillId="0" borderId="5" xfId="0" applyBorder="1"/>
    <xf numFmtId="0" fontId="0" fillId="0" borderId="18" xfId="0" applyBorder="1"/>
    <xf numFmtId="0" fontId="0" fillId="0" borderId="2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13" fillId="0" borderId="3" xfId="0" applyFont="1" applyBorder="1"/>
    <xf numFmtId="0" fontId="13" fillId="0" borderId="12" xfId="0" applyFont="1" applyBorder="1"/>
    <xf numFmtId="0" fontId="13" fillId="0" borderId="17" xfId="0" applyFont="1" applyBorder="1"/>
    <xf numFmtId="0" fontId="12" fillId="0" borderId="32" xfId="0" applyFont="1" applyBorder="1"/>
    <xf numFmtId="0" fontId="13" fillId="0" borderId="32" xfId="0" applyFont="1" applyBorder="1"/>
    <xf numFmtId="0" fontId="13" fillId="0" borderId="35" xfId="0" applyFont="1" applyBorder="1"/>
    <xf numFmtId="0" fontId="11" fillId="0" borderId="45" xfId="0" applyFont="1" applyBorder="1"/>
    <xf numFmtId="0" fontId="0" fillId="0" borderId="46" xfId="0" applyBorder="1"/>
    <xf numFmtId="0" fontId="0" fillId="0" borderId="31" xfId="0" applyFont="1" applyFill="1" applyBorder="1"/>
    <xf numFmtId="0" fontId="0" fillId="0" borderId="47" xfId="0" applyBorder="1"/>
    <xf numFmtId="4" fontId="11" fillId="0" borderId="14" xfId="0" applyNumberFormat="1" applyFont="1" applyBorder="1" applyAlignment="1">
      <alignment horizontal="right"/>
    </xf>
    <xf numFmtId="0" fontId="11" fillId="0" borderId="31" xfId="0" applyFont="1" applyBorder="1"/>
    <xf numFmtId="0" fontId="0" fillId="0" borderId="0" xfId="0" applyBorder="1"/>
    <xf numFmtId="0" fontId="12" fillId="0" borderId="21" xfId="0" applyFont="1" applyBorder="1"/>
    <xf numFmtId="14" fontId="0" fillId="0" borderId="16" xfId="0" applyNumberFormat="1" applyBorder="1"/>
    <xf numFmtId="0" fontId="0" fillId="0" borderId="1" xfId="0" applyFont="1" applyBorder="1"/>
    <xf numFmtId="0" fontId="12" fillId="0" borderId="27" xfId="0" applyFont="1" applyBorder="1"/>
    <xf numFmtId="0" fontId="0" fillId="0" borderId="28" xfId="0" applyBorder="1"/>
    <xf numFmtId="0" fontId="12" fillId="0" borderId="7" xfId="0" applyFont="1" applyBorder="1" applyAlignment="1">
      <alignment wrapText="1"/>
    </xf>
    <xf numFmtId="14" fontId="0" fillId="0" borderId="21" xfId="0" applyNumberFormat="1" applyBorder="1"/>
    <xf numFmtId="3" fontId="12" fillId="0" borderId="3" xfId="0" applyNumberFormat="1" applyFont="1" applyBorder="1"/>
    <xf numFmtId="3" fontId="12" fillId="0" borderId="19" xfId="0" applyNumberFormat="1" applyFont="1" applyBorder="1"/>
    <xf numFmtId="3" fontId="12" fillId="0" borderId="32" xfId="0" applyNumberFormat="1" applyFont="1" applyBorder="1"/>
    <xf numFmtId="3" fontId="12" fillId="0" borderId="33" xfId="0" applyNumberFormat="1" applyFont="1" applyBorder="1"/>
    <xf numFmtId="3" fontId="12" fillId="0" borderId="12" xfId="0" applyNumberFormat="1" applyFont="1" applyBorder="1"/>
    <xf numFmtId="3" fontId="12" fillId="0" borderId="15" xfId="0" applyNumberFormat="1" applyFont="1" applyBorder="1"/>
    <xf numFmtId="3" fontId="12" fillId="0" borderId="17" xfId="0" applyNumberFormat="1" applyFont="1" applyBorder="1"/>
    <xf numFmtId="3" fontId="12" fillId="0" borderId="22" xfId="0" applyNumberFormat="1" applyFont="1" applyBorder="1"/>
    <xf numFmtId="3" fontId="12" fillId="0" borderId="35" xfId="0" applyNumberFormat="1" applyFont="1" applyBorder="1"/>
    <xf numFmtId="3" fontId="12" fillId="0" borderId="26" xfId="0" applyNumberFormat="1" applyFont="1" applyBorder="1"/>
    <xf numFmtId="3" fontId="11" fillId="0" borderId="3" xfId="0" applyNumberFormat="1" applyFont="1" applyBorder="1"/>
    <xf numFmtId="3" fontId="11" fillId="0" borderId="19" xfId="0" applyNumberFormat="1" applyFont="1" applyBorder="1"/>
    <xf numFmtId="3" fontId="11" fillId="0" borderId="32" xfId="0" applyNumberFormat="1" applyFont="1" applyBorder="1"/>
    <xf numFmtId="3" fontId="11" fillId="0" borderId="33" xfId="0" applyNumberFormat="1" applyFont="1" applyBorder="1"/>
    <xf numFmtId="3" fontId="11" fillId="0" borderId="12" xfId="0" applyNumberFormat="1" applyFont="1" applyBorder="1"/>
    <xf numFmtId="3" fontId="11" fillId="0" borderId="15" xfId="0" applyNumberFormat="1" applyFont="1" applyBorder="1"/>
    <xf numFmtId="3" fontId="11" fillId="0" borderId="35" xfId="0" applyNumberFormat="1" applyFont="1" applyBorder="1"/>
    <xf numFmtId="3" fontId="12" fillId="0" borderId="7" xfId="0" applyNumberFormat="1" applyFont="1" applyBorder="1"/>
    <xf numFmtId="3" fontId="12" fillId="0" borderId="23" xfId="0" applyNumberFormat="1" applyFont="1" applyBorder="1"/>
    <xf numFmtId="3" fontId="12" fillId="0" borderId="30" xfId="0" applyNumberFormat="1" applyFont="1" applyBorder="1"/>
    <xf numFmtId="3" fontId="12" fillId="0" borderId="20" xfId="0" applyNumberFormat="1" applyFont="1" applyBorder="1"/>
    <xf numFmtId="3" fontId="12" fillId="0" borderId="34" xfId="0" applyNumberFormat="1" applyFont="1" applyBorder="1"/>
    <xf numFmtId="3" fontId="12" fillId="0" borderId="24" xfId="0" applyNumberFormat="1" applyFont="1" applyBorder="1"/>
    <xf numFmtId="3" fontId="12" fillId="0" borderId="48" xfId="0" applyNumberFormat="1" applyFont="1" applyBorder="1"/>
    <xf numFmtId="3" fontId="11" fillId="0" borderId="2" xfId="0" applyNumberFormat="1" applyFont="1" applyBorder="1"/>
    <xf numFmtId="0" fontId="12" fillId="0" borderId="0" xfId="0" applyFont="1" applyBorder="1"/>
    <xf numFmtId="3" fontId="12" fillId="0" borderId="0" xfId="0" applyNumberFormat="1" applyFont="1" applyBorder="1"/>
    <xf numFmtId="4" fontId="11" fillId="0" borderId="11" xfId="0" applyNumberFormat="1" applyFont="1" applyBorder="1" applyAlignment="1">
      <alignment wrapText="1"/>
    </xf>
    <xf numFmtId="4" fontId="11" fillId="0" borderId="12" xfId="0" applyNumberFormat="1" applyFont="1" applyBorder="1" applyAlignment="1">
      <alignment wrapText="1"/>
    </xf>
    <xf numFmtId="4" fontId="11" fillId="0" borderId="13" xfId="0" applyNumberFormat="1" applyFont="1" applyBorder="1" applyAlignment="1">
      <alignment wrapText="1"/>
    </xf>
    <xf numFmtId="4" fontId="11" fillId="0" borderId="12" xfId="0" applyNumberFormat="1" applyFont="1" applyBorder="1"/>
    <xf numFmtId="4" fontId="11" fillId="0" borderId="15" xfId="0" applyNumberFormat="1" applyFont="1" applyBorder="1"/>
    <xf numFmtId="0" fontId="14" fillId="0" borderId="0" xfId="0" applyFont="1"/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40" xfId="0" applyFont="1" applyFill="1" applyBorder="1" applyAlignment="1">
      <alignment horizontal="left"/>
    </xf>
    <xf numFmtId="0" fontId="11" fillId="0" borderId="50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9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F26" sqref="F26"/>
    </sheetView>
  </sheetViews>
  <sheetFormatPr defaultRowHeight="15" x14ac:dyDescent="0.25"/>
  <cols>
    <col min="1" max="1" width="0.42578125" customWidth="1"/>
    <col min="2" max="2" width="8.140625" customWidth="1"/>
    <col min="3" max="3" width="29.140625" customWidth="1"/>
    <col min="4" max="4" width="16.85546875" customWidth="1"/>
    <col min="5" max="5" width="15.7109375" customWidth="1"/>
    <col min="6" max="6" width="15.5703125" customWidth="1"/>
    <col min="7" max="8" width="16.85546875" customWidth="1"/>
    <col min="9" max="9" width="17.42578125" customWidth="1"/>
  </cols>
  <sheetData>
    <row r="1" spans="1:10" ht="18.75" x14ac:dyDescent="0.3">
      <c r="C1" s="1" t="s">
        <v>0</v>
      </c>
      <c r="D1" s="2"/>
      <c r="E1" s="2"/>
      <c r="F1" s="2"/>
    </row>
    <row r="2" spans="1:10" ht="18.75" x14ac:dyDescent="0.3">
      <c r="C2" s="1" t="s">
        <v>148</v>
      </c>
      <c r="D2" s="3"/>
      <c r="E2" s="3"/>
      <c r="F2" s="3"/>
    </row>
    <row r="3" spans="1:10" ht="15.75" thickBot="1" x14ac:dyDescent="0.3">
      <c r="D3" s="2"/>
      <c r="E3" s="2"/>
      <c r="F3" s="2"/>
      <c r="I3" s="4" t="s">
        <v>1</v>
      </c>
    </row>
    <row r="4" spans="1:10" ht="50.1" customHeight="1" x14ac:dyDescent="0.25"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8" t="s">
        <v>8</v>
      </c>
      <c r="I4" s="9" t="s">
        <v>9</v>
      </c>
    </row>
    <row r="5" spans="1:10" x14ac:dyDescent="0.25">
      <c r="A5" s="10"/>
      <c r="B5" s="11" t="s">
        <v>10</v>
      </c>
      <c r="C5" s="12" t="s">
        <v>10</v>
      </c>
      <c r="D5" s="13" t="s">
        <v>11</v>
      </c>
      <c r="E5" s="14" t="s">
        <v>12</v>
      </c>
      <c r="F5" s="15" t="s">
        <v>13</v>
      </c>
      <c r="G5" s="16" t="s">
        <v>14</v>
      </c>
      <c r="H5" s="17" t="s">
        <v>15</v>
      </c>
      <c r="I5" s="18" t="s">
        <v>16</v>
      </c>
      <c r="J5" s="10"/>
    </row>
    <row r="6" spans="1:10" x14ac:dyDescent="0.25">
      <c r="B6" s="11" t="s">
        <v>11</v>
      </c>
      <c r="C6" s="19" t="s">
        <v>17</v>
      </c>
      <c r="D6" s="20">
        <v>531205.31999999995</v>
      </c>
      <c r="E6" s="21">
        <v>578617.71</v>
      </c>
      <c r="F6" s="22">
        <v>609228</v>
      </c>
      <c r="G6" s="23">
        <v>637717</v>
      </c>
      <c r="H6" s="24">
        <v>659930</v>
      </c>
      <c r="I6" s="25">
        <v>659930</v>
      </c>
    </row>
    <row r="7" spans="1:10" x14ac:dyDescent="0.25">
      <c r="B7" s="11" t="s">
        <v>12</v>
      </c>
      <c r="C7" s="19" t="s">
        <v>18</v>
      </c>
      <c r="D7" s="20">
        <v>1460.01</v>
      </c>
      <c r="E7" s="21">
        <v>22792</v>
      </c>
      <c r="F7" s="22">
        <v>203125</v>
      </c>
      <c r="G7" s="23">
        <v>169711</v>
      </c>
      <c r="H7" s="26">
        <v>5000</v>
      </c>
      <c r="I7" s="27">
        <v>7000</v>
      </c>
    </row>
    <row r="8" spans="1:10" x14ac:dyDescent="0.25">
      <c r="B8" s="11" t="s">
        <v>13</v>
      </c>
      <c r="C8" s="28" t="s">
        <v>19</v>
      </c>
      <c r="D8" s="29">
        <v>2395.4299999999998</v>
      </c>
      <c r="E8" s="30">
        <v>23244.080000000002</v>
      </c>
      <c r="F8" s="31">
        <v>10988</v>
      </c>
      <c r="G8" s="32"/>
      <c r="H8" s="33"/>
      <c r="I8" s="27"/>
    </row>
    <row r="9" spans="1:10" x14ac:dyDescent="0.25">
      <c r="B9" s="11" t="s">
        <v>14</v>
      </c>
      <c r="C9" s="28" t="s">
        <v>20</v>
      </c>
      <c r="D9" s="29"/>
      <c r="E9" s="30"/>
      <c r="F9" s="31">
        <v>258500</v>
      </c>
      <c r="G9" s="32"/>
      <c r="H9" s="33"/>
      <c r="I9" s="27"/>
    </row>
    <row r="10" spans="1:10" ht="16.5" thickBot="1" x14ac:dyDescent="0.3">
      <c r="B10" s="11" t="s">
        <v>15</v>
      </c>
      <c r="C10" s="34" t="s">
        <v>21</v>
      </c>
      <c r="D10" s="35">
        <f t="shared" ref="D10:I10" si="0">SUM(D6:D9)</f>
        <v>535060.76</v>
      </c>
      <c r="E10" s="35">
        <f t="shared" si="0"/>
        <v>624653.78999999992</v>
      </c>
      <c r="F10" s="35">
        <f t="shared" si="0"/>
        <v>1081841</v>
      </c>
      <c r="G10" s="35">
        <f t="shared" si="0"/>
        <v>807428</v>
      </c>
      <c r="H10" s="35">
        <f t="shared" si="0"/>
        <v>664930</v>
      </c>
      <c r="I10" s="35">
        <f t="shared" si="0"/>
        <v>666930</v>
      </c>
      <c r="J10" s="36"/>
    </row>
    <row r="11" spans="1:10" ht="50.1" customHeight="1" x14ac:dyDescent="0.25">
      <c r="B11" s="11" t="s">
        <v>16</v>
      </c>
      <c r="C11" s="50" t="s">
        <v>22</v>
      </c>
      <c r="D11" s="7" t="s">
        <v>4</v>
      </c>
      <c r="E11" s="7" t="s">
        <v>5</v>
      </c>
      <c r="F11" s="7" t="s">
        <v>6</v>
      </c>
      <c r="G11" s="8" t="s">
        <v>23</v>
      </c>
      <c r="H11" s="8" t="s">
        <v>24</v>
      </c>
      <c r="I11" s="9" t="s">
        <v>25</v>
      </c>
    </row>
    <row r="12" spans="1:10" x14ac:dyDescent="0.25">
      <c r="B12" s="11" t="s">
        <v>43</v>
      </c>
      <c r="C12" s="28" t="s">
        <v>26</v>
      </c>
      <c r="D12" s="20">
        <v>424173.48</v>
      </c>
      <c r="E12" s="24">
        <v>498879.73</v>
      </c>
      <c r="F12" s="37">
        <v>655456</v>
      </c>
      <c r="G12" s="23">
        <v>623706</v>
      </c>
      <c r="H12" s="24">
        <v>643537</v>
      </c>
      <c r="I12" s="25">
        <v>643387</v>
      </c>
      <c r="J12" s="2"/>
    </row>
    <row r="13" spans="1:10" x14ac:dyDescent="0.25">
      <c r="B13" s="11" t="s">
        <v>44</v>
      </c>
      <c r="C13" s="28" t="s">
        <v>27</v>
      </c>
      <c r="D13" s="20">
        <v>14710</v>
      </c>
      <c r="E13" s="24">
        <v>80817.86</v>
      </c>
      <c r="F13" s="37">
        <v>402019</v>
      </c>
      <c r="G13" s="23">
        <v>169155</v>
      </c>
      <c r="H13" s="24">
        <v>6678</v>
      </c>
      <c r="I13" s="25">
        <v>8678</v>
      </c>
      <c r="J13" s="2"/>
    </row>
    <row r="14" spans="1:10" x14ac:dyDescent="0.25">
      <c r="B14" s="11" t="s">
        <v>45</v>
      </c>
      <c r="C14" s="38" t="s">
        <v>42</v>
      </c>
      <c r="D14" s="29">
        <v>14710</v>
      </c>
      <c r="E14" s="39"/>
      <c r="F14" s="40"/>
      <c r="G14" s="32">
        <v>5219</v>
      </c>
      <c r="H14" s="33"/>
      <c r="I14" s="41"/>
    </row>
    <row r="15" spans="1:10" x14ac:dyDescent="0.25">
      <c r="B15" s="11" t="s">
        <v>28</v>
      </c>
      <c r="C15" s="38" t="s">
        <v>140</v>
      </c>
      <c r="D15" s="29"/>
      <c r="E15" s="39"/>
      <c r="F15" s="40">
        <v>24813</v>
      </c>
      <c r="G15" s="32"/>
      <c r="H15" s="33"/>
      <c r="I15" s="41"/>
    </row>
    <row r="16" spans="1:10" x14ac:dyDescent="0.25">
      <c r="B16" s="11" t="s">
        <v>30</v>
      </c>
      <c r="C16" s="38" t="s">
        <v>139</v>
      </c>
      <c r="D16" s="29"/>
      <c r="E16" s="39">
        <v>80817.86</v>
      </c>
      <c r="F16" s="40">
        <v>377206</v>
      </c>
      <c r="G16" s="32">
        <v>163936</v>
      </c>
      <c r="H16" s="33"/>
      <c r="I16" s="41"/>
    </row>
    <row r="17" spans="2:10" x14ac:dyDescent="0.25">
      <c r="B17" s="11" t="s">
        <v>32</v>
      </c>
      <c r="C17" s="51" t="s">
        <v>29</v>
      </c>
      <c r="D17" s="129">
        <v>14130.02</v>
      </c>
      <c r="E17" s="130">
        <v>14258.67</v>
      </c>
      <c r="F17" s="131">
        <v>14428</v>
      </c>
      <c r="G17" s="92">
        <v>14567</v>
      </c>
      <c r="H17" s="132">
        <v>14715</v>
      </c>
      <c r="I17" s="133">
        <v>14865</v>
      </c>
    </row>
    <row r="18" spans="2:10" x14ac:dyDescent="0.25">
      <c r="B18" s="11" t="s">
        <v>33</v>
      </c>
      <c r="C18" s="28" t="s">
        <v>31</v>
      </c>
      <c r="D18" s="29">
        <v>14130.02</v>
      </c>
      <c r="E18" s="33">
        <v>14258.67</v>
      </c>
      <c r="F18" s="42">
        <v>14428</v>
      </c>
      <c r="G18" s="32">
        <v>14567</v>
      </c>
      <c r="H18" s="33">
        <v>14715</v>
      </c>
      <c r="I18" s="41">
        <v>14865</v>
      </c>
    </row>
    <row r="19" spans="2:10" x14ac:dyDescent="0.25">
      <c r="B19" s="11" t="s">
        <v>34</v>
      </c>
      <c r="C19" s="28"/>
      <c r="D19" s="29"/>
      <c r="E19" s="33"/>
      <c r="F19" s="42"/>
      <c r="G19" s="32"/>
      <c r="H19" s="33"/>
      <c r="I19" s="41"/>
    </row>
    <row r="20" spans="2:10" ht="16.5" thickBot="1" x14ac:dyDescent="0.3">
      <c r="B20" s="11" t="s">
        <v>36</v>
      </c>
      <c r="C20" s="34" t="s">
        <v>21</v>
      </c>
      <c r="D20" s="35">
        <f t="shared" ref="D20:I20" si="1">D12+D13+D17</f>
        <v>453013.5</v>
      </c>
      <c r="E20" s="35">
        <f t="shared" si="1"/>
        <v>593956.26</v>
      </c>
      <c r="F20" s="35">
        <f t="shared" si="1"/>
        <v>1071903</v>
      </c>
      <c r="G20" s="35">
        <f t="shared" si="1"/>
        <v>807428</v>
      </c>
      <c r="H20" s="35">
        <f t="shared" si="1"/>
        <v>664930</v>
      </c>
      <c r="I20" s="35">
        <f t="shared" si="1"/>
        <v>666930</v>
      </c>
      <c r="J20" s="36"/>
    </row>
    <row r="21" spans="2:10" x14ac:dyDescent="0.25">
      <c r="B21" s="11" t="s">
        <v>38</v>
      </c>
      <c r="C21" s="43" t="s">
        <v>35</v>
      </c>
      <c r="D21" s="44">
        <f t="shared" ref="D21:I22" si="2">D6-D12</f>
        <v>107031.83999999997</v>
      </c>
      <c r="E21" s="44">
        <f t="shared" si="2"/>
        <v>79737.979999999981</v>
      </c>
      <c r="F21" s="44">
        <f t="shared" si="2"/>
        <v>-46228</v>
      </c>
      <c r="G21" s="44">
        <f t="shared" si="2"/>
        <v>14011</v>
      </c>
      <c r="H21" s="44">
        <f t="shared" si="2"/>
        <v>16393</v>
      </c>
      <c r="I21" s="44">
        <f t="shared" si="2"/>
        <v>16543</v>
      </c>
    </row>
    <row r="22" spans="2:10" x14ac:dyDescent="0.25">
      <c r="B22" s="11" t="s">
        <v>40</v>
      </c>
      <c r="C22" s="45" t="s">
        <v>37</v>
      </c>
      <c r="D22" s="46">
        <f t="shared" si="2"/>
        <v>-13249.99</v>
      </c>
      <c r="E22" s="46">
        <f t="shared" si="2"/>
        <v>-58025.86</v>
      </c>
      <c r="F22" s="46">
        <f t="shared" si="2"/>
        <v>-198894</v>
      </c>
      <c r="G22" s="46">
        <f t="shared" si="2"/>
        <v>556</v>
      </c>
      <c r="H22" s="46">
        <f t="shared" si="2"/>
        <v>-1678</v>
      </c>
      <c r="I22" s="46">
        <f t="shared" si="2"/>
        <v>-1678</v>
      </c>
    </row>
    <row r="23" spans="2:10" x14ac:dyDescent="0.25">
      <c r="B23" s="11" t="s">
        <v>46</v>
      </c>
      <c r="C23" s="45" t="s">
        <v>39</v>
      </c>
      <c r="D23" s="46">
        <f t="shared" ref="D23:I23" si="3">D8-D17</f>
        <v>-11734.59</v>
      </c>
      <c r="E23" s="46">
        <f t="shared" si="3"/>
        <v>8985.4100000000017</v>
      </c>
      <c r="F23" s="46">
        <f t="shared" si="3"/>
        <v>-3440</v>
      </c>
      <c r="G23" s="46">
        <f t="shared" si="3"/>
        <v>-14567</v>
      </c>
      <c r="H23" s="46">
        <f t="shared" si="3"/>
        <v>-14715</v>
      </c>
      <c r="I23" s="46">
        <f t="shared" si="3"/>
        <v>-14865</v>
      </c>
    </row>
    <row r="24" spans="2:10" ht="16.5" thickBot="1" x14ac:dyDescent="0.3">
      <c r="B24" s="47" t="s">
        <v>47</v>
      </c>
      <c r="C24" s="34" t="s">
        <v>41</v>
      </c>
      <c r="D24" s="35">
        <f t="shared" ref="D24:I24" si="4">D10-D20</f>
        <v>82047.260000000009</v>
      </c>
      <c r="E24" s="35">
        <f t="shared" si="4"/>
        <v>30697.529999999912</v>
      </c>
      <c r="F24" s="35">
        <f t="shared" si="4"/>
        <v>9938</v>
      </c>
      <c r="G24" s="35">
        <f t="shared" si="4"/>
        <v>0</v>
      </c>
      <c r="H24" s="35">
        <f t="shared" si="4"/>
        <v>0</v>
      </c>
      <c r="I24" s="35">
        <f t="shared" si="4"/>
        <v>0</v>
      </c>
      <c r="J24" s="36"/>
    </row>
    <row r="25" spans="2:10" ht="15.75" x14ac:dyDescent="0.25">
      <c r="B25" s="135"/>
      <c r="C25" s="136"/>
      <c r="D25" s="137"/>
      <c r="E25" s="137"/>
      <c r="F25" s="137"/>
      <c r="G25" s="137"/>
      <c r="H25" s="137"/>
      <c r="I25" s="137"/>
      <c r="J25" s="36"/>
    </row>
    <row r="26" spans="2:10" x14ac:dyDescent="0.25">
      <c r="C26" s="48" t="s">
        <v>141</v>
      </c>
      <c r="D26" s="2" t="s">
        <v>147</v>
      </c>
      <c r="E26" s="2"/>
      <c r="F26" s="2"/>
    </row>
    <row r="27" spans="2:10" x14ac:dyDescent="0.25">
      <c r="C27" s="49" t="s">
        <v>142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2"/>
  <sheetViews>
    <sheetView tabSelected="1" workbookViewId="0">
      <selection activeCell="A34" sqref="A34:C34"/>
    </sheetView>
  </sheetViews>
  <sheetFormatPr defaultRowHeight="15" x14ac:dyDescent="0.25"/>
  <cols>
    <col min="2" max="2" width="11.85546875" customWidth="1"/>
    <col min="3" max="3" width="31" customWidth="1"/>
    <col min="7" max="7" width="13" customWidth="1"/>
    <col min="8" max="8" width="10" customWidth="1"/>
    <col min="9" max="9" width="10.140625" customWidth="1"/>
    <col min="10" max="10" width="10.42578125" customWidth="1"/>
  </cols>
  <sheetData>
    <row r="3" spans="1:10" ht="21" x14ac:dyDescent="0.35">
      <c r="C3" s="134" t="s">
        <v>145</v>
      </c>
    </row>
    <row r="5" spans="1:10" ht="45" x14ac:dyDescent="0.25">
      <c r="A5" s="55" t="s">
        <v>48</v>
      </c>
      <c r="B5" s="72" t="s">
        <v>49</v>
      </c>
      <c r="C5" s="55" t="s">
        <v>50</v>
      </c>
      <c r="D5" s="72" t="s">
        <v>51</v>
      </c>
      <c r="E5" s="72" t="s">
        <v>52</v>
      </c>
      <c r="F5" s="72" t="s">
        <v>53</v>
      </c>
      <c r="G5" s="72" t="s">
        <v>54</v>
      </c>
      <c r="H5" s="72" t="s">
        <v>55</v>
      </c>
      <c r="I5" s="72" t="s">
        <v>56</v>
      </c>
      <c r="J5" s="72" t="s">
        <v>57</v>
      </c>
    </row>
    <row r="6" spans="1:10" x14ac:dyDescent="0.25">
      <c r="A6" s="144" t="s">
        <v>58</v>
      </c>
      <c r="B6" s="145"/>
      <c r="C6" s="146"/>
      <c r="D6" s="116">
        <f t="shared" ref="D6:J6" si="0">D10+D21+D24</f>
        <v>535060</v>
      </c>
      <c r="E6" s="116">
        <f t="shared" si="0"/>
        <v>624653</v>
      </c>
      <c r="F6" s="116">
        <f t="shared" si="0"/>
        <v>1204025</v>
      </c>
      <c r="G6" s="116">
        <f t="shared" si="0"/>
        <v>1081840.72</v>
      </c>
      <c r="H6" s="116">
        <f t="shared" si="0"/>
        <v>807428</v>
      </c>
      <c r="I6" s="116">
        <f t="shared" si="0"/>
        <v>664930</v>
      </c>
      <c r="J6" s="116">
        <f t="shared" si="0"/>
        <v>666930</v>
      </c>
    </row>
    <row r="7" spans="1:10" x14ac:dyDescent="0.25">
      <c r="A7" s="144" t="s">
        <v>59</v>
      </c>
      <c r="B7" s="145"/>
      <c r="C7" s="146"/>
      <c r="D7" s="116">
        <f t="shared" ref="D7:J7" si="1">D34+D66+D83</f>
        <v>453013</v>
      </c>
      <c r="E7" s="116">
        <f t="shared" si="1"/>
        <v>593956</v>
      </c>
      <c r="F7" s="116">
        <f t="shared" si="1"/>
        <v>1204025</v>
      </c>
      <c r="G7" s="116">
        <f t="shared" si="1"/>
        <v>1071903</v>
      </c>
      <c r="H7" s="116">
        <f t="shared" si="1"/>
        <v>807428</v>
      </c>
      <c r="I7" s="116">
        <f t="shared" si="1"/>
        <v>664930</v>
      </c>
      <c r="J7" s="116">
        <f t="shared" si="1"/>
        <v>666930</v>
      </c>
    </row>
    <row r="9" spans="1:10" ht="15.75" thickBot="1" x14ac:dyDescent="0.3"/>
    <row r="10" spans="1:10" ht="15.75" thickBot="1" x14ac:dyDescent="0.3">
      <c r="A10" s="138" t="s">
        <v>60</v>
      </c>
      <c r="B10" s="139"/>
      <c r="C10" s="147"/>
      <c r="D10" s="126">
        <f>D11+D15+D19</f>
        <v>531205</v>
      </c>
      <c r="E10" s="112">
        <f t="shared" ref="E10:J10" si="2">E11+E15+E19</f>
        <v>578617</v>
      </c>
      <c r="F10" s="112">
        <f t="shared" si="2"/>
        <v>626412</v>
      </c>
      <c r="G10" s="112">
        <f t="shared" si="2"/>
        <v>609227.72</v>
      </c>
      <c r="H10" s="112">
        <f t="shared" si="2"/>
        <v>637717</v>
      </c>
      <c r="I10" s="112">
        <f t="shared" si="2"/>
        <v>659930</v>
      </c>
      <c r="J10" s="113">
        <f t="shared" si="2"/>
        <v>659930</v>
      </c>
    </row>
    <row r="11" spans="1:10" ht="15.75" thickBot="1" x14ac:dyDescent="0.3">
      <c r="A11" s="77">
        <v>100</v>
      </c>
      <c r="B11" s="138" t="s">
        <v>61</v>
      </c>
      <c r="C11" s="140"/>
      <c r="D11" s="114">
        <f>SUM(D12:D14)</f>
        <v>361736</v>
      </c>
      <c r="E11" s="114">
        <f t="shared" ref="E11:J11" si="3">SUM(E12:E14)</f>
        <v>394241</v>
      </c>
      <c r="F11" s="114">
        <f t="shared" si="3"/>
        <v>412491</v>
      </c>
      <c r="G11" s="114">
        <f t="shared" si="3"/>
        <v>417172.72</v>
      </c>
      <c r="H11" s="114">
        <f t="shared" si="3"/>
        <v>427812</v>
      </c>
      <c r="I11" s="114">
        <f t="shared" si="3"/>
        <v>440400</v>
      </c>
      <c r="J11" s="115">
        <f t="shared" si="3"/>
        <v>440400</v>
      </c>
    </row>
    <row r="12" spans="1:10" x14ac:dyDescent="0.25">
      <c r="A12" s="78">
        <v>110</v>
      </c>
      <c r="B12" s="73"/>
      <c r="C12" s="82" t="s">
        <v>119</v>
      </c>
      <c r="D12" s="102">
        <v>263338</v>
      </c>
      <c r="E12" s="102">
        <v>295815</v>
      </c>
      <c r="F12" s="102">
        <v>313324</v>
      </c>
      <c r="G12" s="102">
        <v>318402</v>
      </c>
      <c r="H12" s="102">
        <v>322000</v>
      </c>
      <c r="I12" s="102">
        <v>333900</v>
      </c>
      <c r="J12" s="103">
        <v>333900</v>
      </c>
    </row>
    <row r="13" spans="1:10" x14ac:dyDescent="0.25">
      <c r="A13" s="79">
        <v>120</v>
      </c>
      <c r="B13" s="74"/>
      <c r="C13" s="83" t="s">
        <v>120</v>
      </c>
      <c r="D13" s="106">
        <v>49524</v>
      </c>
      <c r="E13" s="106">
        <v>49475</v>
      </c>
      <c r="F13" s="106">
        <v>49662</v>
      </c>
      <c r="G13" s="106">
        <v>49939.72</v>
      </c>
      <c r="H13" s="106">
        <v>50312</v>
      </c>
      <c r="I13" s="106">
        <v>50500</v>
      </c>
      <c r="J13" s="107">
        <v>50500</v>
      </c>
    </row>
    <row r="14" spans="1:10" ht="15.75" thickBot="1" x14ac:dyDescent="0.3">
      <c r="A14" s="80">
        <v>130</v>
      </c>
      <c r="B14" s="75"/>
      <c r="C14" s="84" t="s">
        <v>121</v>
      </c>
      <c r="D14" s="108">
        <v>48874</v>
      </c>
      <c r="E14" s="108">
        <v>48951</v>
      </c>
      <c r="F14" s="108">
        <v>49505</v>
      </c>
      <c r="G14" s="108">
        <v>48831</v>
      </c>
      <c r="H14" s="108">
        <v>55500</v>
      </c>
      <c r="I14" s="108">
        <v>56000</v>
      </c>
      <c r="J14" s="109">
        <v>56000</v>
      </c>
    </row>
    <row r="15" spans="1:10" ht="15.75" thickBot="1" x14ac:dyDescent="0.3">
      <c r="A15" s="79">
        <v>200</v>
      </c>
      <c r="B15" s="138" t="s">
        <v>62</v>
      </c>
      <c r="C15" s="140"/>
      <c r="D15" s="116">
        <f>SUM(D16:D18)</f>
        <v>70420</v>
      </c>
      <c r="E15" s="116">
        <f t="shared" ref="E15:J15" si="4">SUM(E16:E18)</f>
        <v>81205</v>
      </c>
      <c r="F15" s="116">
        <f t="shared" si="4"/>
        <v>87725</v>
      </c>
      <c r="G15" s="116">
        <f t="shared" si="4"/>
        <v>77737</v>
      </c>
      <c r="H15" s="116">
        <f t="shared" si="4"/>
        <v>87555</v>
      </c>
      <c r="I15" s="116">
        <f t="shared" si="4"/>
        <v>91080</v>
      </c>
      <c r="J15" s="117">
        <f t="shared" si="4"/>
        <v>91080</v>
      </c>
    </row>
    <row r="16" spans="1:10" x14ac:dyDescent="0.25">
      <c r="A16" s="78">
        <v>210</v>
      </c>
      <c r="B16" s="73"/>
      <c r="C16" s="82" t="s">
        <v>122</v>
      </c>
      <c r="D16" s="102">
        <v>57466</v>
      </c>
      <c r="E16" s="102">
        <v>55349</v>
      </c>
      <c r="F16" s="102">
        <v>32043</v>
      </c>
      <c r="G16" s="102">
        <v>30678</v>
      </c>
      <c r="H16" s="102">
        <v>32623</v>
      </c>
      <c r="I16" s="102">
        <v>33600</v>
      </c>
      <c r="J16" s="103">
        <v>33600</v>
      </c>
    </row>
    <row r="17" spans="1:10" x14ac:dyDescent="0.25">
      <c r="A17" s="79">
        <v>220</v>
      </c>
      <c r="B17" s="74"/>
      <c r="C17" s="83" t="s">
        <v>123</v>
      </c>
      <c r="D17" s="106">
        <v>6871</v>
      </c>
      <c r="E17" s="106">
        <v>17302</v>
      </c>
      <c r="F17" s="106">
        <v>44882</v>
      </c>
      <c r="G17" s="106">
        <v>40899</v>
      </c>
      <c r="H17" s="106">
        <v>46932</v>
      </c>
      <c r="I17" s="106">
        <v>49280</v>
      </c>
      <c r="J17" s="107">
        <v>49280</v>
      </c>
    </row>
    <row r="18" spans="1:10" ht="15.75" thickBot="1" x14ac:dyDescent="0.3">
      <c r="A18" s="80">
        <v>290</v>
      </c>
      <c r="B18" s="75"/>
      <c r="C18" s="84" t="s">
        <v>124</v>
      </c>
      <c r="D18" s="108">
        <v>6083</v>
      </c>
      <c r="E18" s="108">
        <v>8554</v>
      </c>
      <c r="F18" s="108">
        <v>10800</v>
      </c>
      <c r="G18" s="108">
        <v>6160</v>
      </c>
      <c r="H18" s="108">
        <v>8000</v>
      </c>
      <c r="I18" s="108">
        <v>8200</v>
      </c>
      <c r="J18" s="109">
        <v>8200</v>
      </c>
    </row>
    <row r="19" spans="1:10" ht="15.75" thickBot="1" x14ac:dyDescent="0.3">
      <c r="A19" s="79">
        <v>300</v>
      </c>
      <c r="B19" s="138" t="s">
        <v>125</v>
      </c>
      <c r="C19" s="140"/>
      <c r="D19" s="116">
        <f>D20</f>
        <v>99049</v>
      </c>
      <c r="E19" s="116">
        <f t="shared" ref="E19:J19" si="5">E20</f>
        <v>103171</v>
      </c>
      <c r="F19" s="116">
        <f t="shared" si="5"/>
        <v>126196</v>
      </c>
      <c r="G19" s="116">
        <f t="shared" si="5"/>
        <v>114318</v>
      </c>
      <c r="H19" s="116">
        <f t="shared" si="5"/>
        <v>122350</v>
      </c>
      <c r="I19" s="116">
        <f t="shared" si="5"/>
        <v>128450</v>
      </c>
      <c r="J19" s="117">
        <f t="shared" si="5"/>
        <v>128450</v>
      </c>
    </row>
    <row r="20" spans="1:10" ht="15.75" thickBot="1" x14ac:dyDescent="0.3">
      <c r="A20" s="77">
        <v>310</v>
      </c>
      <c r="B20" s="63"/>
      <c r="C20" s="86" t="s">
        <v>126</v>
      </c>
      <c r="D20" s="104">
        <v>99049</v>
      </c>
      <c r="E20" s="104">
        <v>103171</v>
      </c>
      <c r="F20" s="104">
        <v>126196</v>
      </c>
      <c r="G20" s="104">
        <v>114318</v>
      </c>
      <c r="H20" s="104">
        <v>122350</v>
      </c>
      <c r="I20" s="104">
        <v>128450</v>
      </c>
      <c r="J20" s="105">
        <v>128450</v>
      </c>
    </row>
    <row r="21" spans="1:10" ht="15.75" thickBot="1" x14ac:dyDescent="0.3">
      <c r="A21" s="138" t="s">
        <v>63</v>
      </c>
      <c r="B21" s="139"/>
      <c r="C21" s="140"/>
      <c r="D21" s="116">
        <f>SUM(D22:D23)</f>
        <v>1460</v>
      </c>
      <c r="E21" s="116">
        <f t="shared" ref="E21:J21" si="6">SUM(E22:E23)</f>
        <v>22792</v>
      </c>
      <c r="F21" s="116">
        <f t="shared" si="6"/>
        <v>308125</v>
      </c>
      <c r="G21" s="116">
        <f t="shared" si="6"/>
        <v>203125</v>
      </c>
      <c r="H21" s="116">
        <f t="shared" si="6"/>
        <v>169711</v>
      </c>
      <c r="I21" s="116">
        <f t="shared" si="6"/>
        <v>5000</v>
      </c>
      <c r="J21" s="116">
        <f t="shared" si="6"/>
        <v>7000</v>
      </c>
    </row>
    <row r="22" spans="1:10" ht="15.75" thickBot="1" x14ac:dyDescent="0.3">
      <c r="A22" s="77">
        <v>230</v>
      </c>
      <c r="B22" s="63"/>
      <c r="C22" s="86" t="s">
        <v>18</v>
      </c>
      <c r="D22" s="104">
        <v>1460</v>
      </c>
      <c r="E22" s="104">
        <v>22792</v>
      </c>
      <c r="F22" s="104">
        <v>20700</v>
      </c>
      <c r="G22" s="104">
        <v>5700</v>
      </c>
      <c r="H22" s="104">
        <v>10000</v>
      </c>
      <c r="I22" s="104">
        <v>5000</v>
      </c>
      <c r="J22" s="105">
        <v>7000</v>
      </c>
    </row>
    <row r="23" spans="1:10" ht="15.75" thickBot="1" x14ac:dyDescent="0.3">
      <c r="A23" s="81">
        <v>320</v>
      </c>
      <c r="B23" s="76"/>
      <c r="C23" s="87" t="s">
        <v>127</v>
      </c>
      <c r="D23" s="110">
        <v>0</v>
      </c>
      <c r="E23" s="110">
        <v>0</v>
      </c>
      <c r="F23" s="110">
        <v>287425</v>
      </c>
      <c r="G23" s="110">
        <v>197425</v>
      </c>
      <c r="H23" s="110">
        <v>159711</v>
      </c>
      <c r="I23" s="110">
        <v>0</v>
      </c>
      <c r="J23" s="111">
        <v>0</v>
      </c>
    </row>
    <row r="24" spans="1:10" ht="15.75" thickBot="1" x14ac:dyDescent="0.3">
      <c r="A24" s="138" t="s">
        <v>64</v>
      </c>
      <c r="B24" s="139"/>
      <c r="C24" s="140"/>
      <c r="D24" s="114">
        <f>D25</f>
        <v>2395</v>
      </c>
      <c r="E24" s="114">
        <f t="shared" ref="E24:J24" si="7">E25</f>
        <v>23244</v>
      </c>
      <c r="F24" s="114">
        <f t="shared" si="7"/>
        <v>269488</v>
      </c>
      <c r="G24" s="114">
        <f t="shared" si="7"/>
        <v>269488</v>
      </c>
      <c r="H24" s="114">
        <f t="shared" si="7"/>
        <v>0</v>
      </c>
      <c r="I24" s="114">
        <f t="shared" si="7"/>
        <v>0</v>
      </c>
      <c r="J24" s="115">
        <f t="shared" si="7"/>
        <v>0</v>
      </c>
    </row>
    <row r="25" spans="1:10" ht="15.75" thickBot="1" x14ac:dyDescent="0.3">
      <c r="A25" s="81">
        <v>450</v>
      </c>
      <c r="B25" s="76"/>
      <c r="C25" s="87" t="s">
        <v>128</v>
      </c>
      <c r="D25" s="110">
        <v>2395</v>
      </c>
      <c r="E25" s="110">
        <v>23244</v>
      </c>
      <c r="F25" s="110">
        <v>269488</v>
      </c>
      <c r="G25" s="110">
        <v>269488</v>
      </c>
      <c r="H25" s="110"/>
      <c r="I25" s="110"/>
      <c r="J25" s="111"/>
    </row>
    <row r="33" spans="1:10" ht="15.75" thickBot="1" x14ac:dyDescent="0.3"/>
    <row r="34" spans="1:10" ht="15.75" thickBot="1" x14ac:dyDescent="0.3">
      <c r="A34" s="138" t="s">
        <v>65</v>
      </c>
      <c r="B34" s="139"/>
      <c r="C34" s="140"/>
      <c r="D34" s="114">
        <f>D35+D40+D42+D44+D46+D50+D55+D60</f>
        <v>424173</v>
      </c>
      <c r="E34" s="114">
        <f t="shared" ref="E34:J34" si="8">E35+E40+E42+E44+E46+E50+E55+E60</f>
        <v>498879</v>
      </c>
      <c r="F34" s="114">
        <f t="shared" si="8"/>
        <v>667705</v>
      </c>
      <c r="G34" s="114">
        <f t="shared" si="8"/>
        <v>655456</v>
      </c>
      <c r="H34" s="114">
        <f t="shared" si="8"/>
        <v>623706</v>
      </c>
      <c r="I34" s="114">
        <f t="shared" si="8"/>
        <v>643537</v>
      </c>
      <c r="J34" s="114">
        <f t="shared" si="8"/>
        <v>643387</v>
      </c>
    </row>
    <row r="35" spans="1:10" ht="15.75" thickBot="1" x14ac:dyDescent="0.3">
      <c r="A35" s="69">
        <v>600</v>
      </c>
      <c r="B35" s="64" t="s">
        <v>66</v>
      </c>
      <c r="C35" s="62"/>
      <c r="D35" s="118">
        <f>SUM(D36:D39)</f>
        <v>120010</v>
      </c>
      <c r="E35" s="118">
        <f t="shared" ref="E35:J35" si="9">SUM(E36:E39)</f>
        <v>172335</v>
      </c>
      <c r="F35" s="118">
        <f t="shared" si="9"/>
        <v>161868</v>
      </c>
      <c r="G35" s="118">
        <f t="shared" si="9"/>
        <v>162971</v>
      </c>
      <c r="H35" s="118">
        <f t="shared" si="9"/>
        <v>164259</v>
      </c>
      <c r="I35" s="118">
        <f t="shared" si="9"/>
        <v>171095</v>
      </c>
      <c r="J35" s="118">
        <f t="shared" si="9"/>
        <v>170945</v>
      </c>
    </row>
    <row r="36" spans="1:10" x14ac:dyDescent="0.25">
      <c r="A36" s="70"/>
      <c r="B36" s="65" t="s">
        <v>67</v>
      </c>
      <c r="C36" s="58" t="s">
        <v>68</v>
      </c>
      <c r="D36" s="119">
        <v>114107</v>
      </c>
      <c r="E36" s="119">
        <v>166374</v>
      </c>
      <c r="F36" s="119">
        <v>154830</v>
      </c>
      <c r="G36" s="119">
        <v>155933</v>
      </c>
      <c r="H36" s="119">
        <v>158103</v>
      </c>
      <c r="I36" s="119">
        <v>164950</v>
      </c>
      <c r="J36" s="120">
        <v>164950</v>
      </c>
    </row>
    <row r="37" spans="1:10" x14ac:dyDescent="0.25">
      <c r="A37" s="70"/>
      <c r="B37" s="52" t="s">
        <v>69</v>
      </c>
      <c r="C37" s="56" t="s">
        <v>137</v>
      </c>
      <c r="D37" s="106">
        <v>568</v>
      </c>
      <c r="E37" s="106">
        <v>685</v>
      </c>
      <c r="F37" s="106">
        <v>1685</v>
      </c>
      <c r="G37" s="106">
        <v>1685</v>
      </c>
      <c r="H37" s="106">
        <v>880</v>
      </c>
      <c r="I37" s="106">
        <v>750</v>
      </c>
      <c r="J37" s="107">
        <v>750</v>
      </c>
    </row>
    <row r="38" spans="1:10" x14ac:dyDescent="0.25">
      <c r="A38" s="70"/>
      <c r="B38" s="66" t="s">
        <v>130</v>
      </c>
      <c r="C38" s="60" t="s">
        <v>138</v>
      </c>
      <c r="D38" s="121">
        <v>3042</v>
      </c>
      <c r="E38" s="121">
        <v>2913</v>
      </c>
      <c r="F38" s="121">
        <v>2745</v>
      </c>
      <c r="G38" s="121">
        <v>2745</v>
      </c>
      <c r="H38" s="121">
        <v>2606</v>
      </c>
      <c r="I38" s="121">
        <v>2458</v>
      </c>
      <c r="J38" s="122">
        <v>2308</v>
      </c>
    </row>
    <row r="39" spans="1:10" ht="15.75" thickBot="1" x14ac:dyDescent="0.3">
      <c r="A39" s="70"/>
      <c r="B39" s="66" t="s">
        <v>70</v>
      </c>
      <c r="C39" s="60" t="s">
        <v>129</v>
      </c>
      <c r="D39" s="121">
        <v>2293</v>
      </c>
      <c r="E39" s="121">
        <v>2363</v>
      </c>
      <c r="F39" s="121">
        <v>2608</v>
      </c>
      <c r="G39" s="121">
        <v>2608</v>
      </c>
      <c r="H39" s="121">
        <v>2670</v>
      </c>
      <c r="I39" s="121">
        <v>2937</v>
      </c>
      <c r="J39" s="122">
        <v>2937</v>
      </c>
    </row>
    <row r="40" spans="1:10" ht="15.75" thickBot="1" x14ac:dyDescent="0.3">
      <c r="A40" s="70"/>
      <c r="B40" s="67" t="s">
        <v>72</v>
      </c>
      <c r="C40" s="59"/>
      <c r="D40" s="114">
        <f>D41</f>
        <v>6171</v>
      </c>
      <c r="E40" s="114">
        <f t="shared" ref="E40:G40" si="10">SUM(E41)</f>
        <v>8587</v>
      </c>
      <c r="F40" s="114">
        <f t="shared" si="10"/>
        <v>26373</v>
      </c>
      <c r="G40" s="114">
        <f t="shared" si="10"/>
        <v>26373</v>
      </c>
      <c r="H40" s="114">
        <f>SUM(H41)</f>
        <v>9922</v>
      </c>
      <c r="I40" s="114">
        <f t="shared" ref="I40:J40" si="11">SUM(I41)</f>
        <v>10400</v>
      </c>
      <c r="J40" s="114">
        <f t="shared" si="11"/>
        <v>10400</v>
      </c>
    </row>
    <row r="41" spans="1:10" ht="15.75" thickBot="1" x14ac:dyDescent="0.3">
      <c r="A41" s="70"/>
      <c r="B41" s="68" t="s">
        <v>73</v>
      </c>
      <c r="C41" s="61" t="s">
        <v>74</v>
      </c>
      <c r="D41" s="123">
        <v>6171</v>
      </c>
      <c r="E41" s="123">
        <v>8587</v>
      </c>
      <c r="F41" s="123">
        <v>26373</v>
      </c>
      <c r="G41" s="123">
        <v>26373</v>
      </c>
      <c r="H41" s="123">
        <v>9922</v>
      </c>
      <c r="I41" s="123">
        <v>10400</v>
      </c>
      <c r="J41" s="124">
        <v>10400</v>
      </c>
    </row>
    <row r="42" spans="1:10" ht="15.75" thickBot="1" x14ac:dyDescent="0.3">
      <c r="A42" s="70"/>
      <c r="B42" s="67" t="s">
        <v>71</v>
      </c>
      <c r="C42" s="59"/>
      <c r="D42" s="114">
        <f>D43</f>
        <v>230</v>
      </c>
      <c r="E42" s="114">
        <f t="shared" ref="E42:J42" si="12">E43</f>
        <v>2228</v>
      </c>
      <c r="F42" s="114">
        <f t="shared" si="12"/>
        <v>8500</v>
      </c>
      <c r="G42" s="114">
        <f t="shared" si="12"/>
        <v>8500</v>
      </c>
      <c r="H42" s="114">
        <f t="shared" si="12"/>
        <v>8500</v>
      </c>
      <c r="I42" s="114">
        <f t="shared" si="12"/>
        <v>9000</v>
      </c>
      <c r="J42" s="114">
        <f t="shared" si="12"/>
        <v>9000</v>
      </c>
    </row>
    <row r="43" spans="1:10" ht="15.75" thickBot="1" x14ac:dyDescent="0.3">
      <c r="A43" s="70"/>
      <c r="B43" s="68" t="s">
        <v>75</v>
      </c>
      <c r="C43" s="61" t="s">
        <v>76</v>
      </c>
      <c r="D43" s="123">
        <v>230</v>
      </c>
      <c r="E43" s="123">
        <v>2228</v>
      </c>
      <c r="F43" s="123">
        <v>8500</v>
      </c>
      <c r="G43" s="123">
        <v>8500</v>
      </c>
      <c r="H43" s="123">
        <v>8500</v>
      </c>
      <c r="I43" s="123">
        <v>9000</v>
      </c>
      <c r="J43" s="124">
        <v>9000</v>
      </c>
    </row>
    <row r="44" spans="1:10" ht="15.75" thickBot="1" x14ac:dyDescent="0.3">
      <c r="A44" s="70"/>
      <c r="B44" s="67" t="s">
        <v>77</v>
      </c>
      <c r="C44" s="59"/>
      <c r="D44" s="114">
        <f>D45</f>
        <v>18139</v>
      </c>
      <c r="E44" s="114">
        <f t="shared" ref="E44:J44" si="13">E45</f>
        <v>16490</v>
      </c>
      <c r="F44" s="114">
        <f t="shared" si="13"/>
        <v>20100</v>
      </c>
      <c r="G44" s="114">
        <f t="shared" si="13"/>
        <v>20100</v>
      </c>
      <c r="H44" s="114">
        <f t="shared" si="13"/>
        <v>23900</v>
      </c>
      <c r="I44" s="114">
        <f t="shared" si="13"/>
        <v>25090</v>
      </c>
      <c r="J44" s="114">
        <f t="shared" si="13"/>
        <v>25090</v>
      </c>
    </row>
    <row r="45" spans="1:10" ht="15.75" thickBot="1" x14ac:dyDescent="0.3">
      <c r="A45" s="70"/>
      <c r="B45" s="68" t="s">
        <v>78</v>
      </c>
      <c r="C45" s="61" t="s">
        <v>79</v>
      </c>
      <c r="D45" s="123">
        <v>18139</v>
      </c>
      <c r="E45" s="123">
        <v>16490</v>
      </c>
      <c r="F45" s="123">
        <v>20100</v>
      </c>
      <c r="G45" s="123">
        <v>20100</v>
      </c>
      <c r="H45" s="123">
        <v>23900</v>
      </c>
      <c r="I45" s="123">
        <v>25090</v>
      </c>
      <c r="J45" s="124">
        <v>25090</v>
      </c>
    </row>
    <row r="46" spans="1:10" ht="15.75" thickBot="1" x14ac:dyDescent="0.3">
      <c r="A46" s="70"/>
      <c r="B46" s="67" t="s">
        <v>80</v>
      </c>
      <c r="C46" s="59"/>
      <c r="D46" s="114">
        <f>SUM(D47:D49)</f>
        <v>54951</v>
      </c>
      <c r="E46" s="114">
        <f t="shared" ref="E46:J46" si="14">SUM(E47:E49)</f>
        <v>43062</v>
      </c>
      <c r="F46" s="114">
        <f t="shared" si="14"/>
        <v>94598</v>
      </c>
      <c r="G46" s="114">
        <f t="shared" si="14"/>
        <v>81465</v>
      </c>
      <c r="H46" s="114">
        <f t="shared" si="14"/>
        <v>81551</v>
      </c>
      <c r="I46" s="114">
        <f t="shared" si="14"/>
        <v>84100</v>
      </c>
      <c r="J46" s="114">
        <f t="shared" si="14"/>
        <v>84100</v>
      </c>
    </row>
    <row r="47" spans="1:10" x14ac:dyDescent="0.25">
      <c r="A47" s="70"/>
      <c r="B47" s="54" t="s">
        <v>81</v>
      </c>
      <c r="C47" s="58" t="s">
        <v>82</v>
      </c>
      <c r="D47" s="119">
        <v>26827</v>
      </c>
      <c r="E47" s="119">
        <v>13982</v>
      </c>
      <c r="F47" s="119">
        <v>52247</v>
      </c>
      <c r="G47" s="119">
        <v>36369</v>
      </c>
      <c r="H47" s="119">
        <v>49506</v>
      </c>
      <c r="I47" s="119">
        <v>51900</v>
      </c>
      <c r="J47" s="119">
        <v>51900</v>
      </c>
    </row>
    <row r="48" spans="1:10" x14ac:dyDescent="0.25">
      <c r="A48" s="70"/>
      <c r="B48" s="52" t="s">
        <v>83</v>
      </c>
      <c r="C48" s="56" t="s">
        <v>84</v>
      </c>
      <c r="D48" s="106">
        <v>8154</v>
      </c>
      <c r="E48" s="106">
        <v>11381</v>
      </c>
      <c r="F48" s="106">
        <v>10206</v>
      </c>
      <c r="G48" s="106">
        <v>10206</v>
      </c>
      <c r="H48" s="106">
        <v>9500</v>
      </c>
      <c r="I48" s="106">
        <v>9500</v>
      </c>
      <c r="J48" s="106">
        <v>9500</v>
      </c>
    </row>
    <row r="49" spans="1:10" ht="15.75" thickBot="1" x14ac:dyDescent="0.3">
      <c r="A49" s="70"/>
      <c r="B49" s="66" t="s">
        <v>85</v>
      </c>
      <c r="C49" s="60" t="s">
        <v>86</v>
      </c>
      <c r="D49" s="121">
        <v>19970</v>
      </c>
      <c r="E49" s="121">
        <v>17699</v>
      </c>
      <c r="F49" s="121">
        <v>32145</v>
      </c>
      <c r="G49" s="121">
        <v>34890</v>
      </c>
      <c r="H49" s="121">
        <v>22545</v>
      </c>
      <c r="I49" s="121">
        <v>22700</v>
      </c>
      <c r="J49" s="121">
        <v>22700</v>
      </c>
    </row>
    <row r="50" spans="1:10" ht="15.75" thickBot="1" x14ac:dyDescent="0.3">
      <c r="A50" s="70"/>
      <c r="B50" s="67" t="s">
        <v>87</v>
      </c>
      <c r="C50" s="59"/>
      <c r="D50" s="114">
        <f>SUM(D51:D54)</f>
        <v>37291</v>
      </c>
      <c r="E50" s="114">
        <f t="shared" ref="E50:J50" si="15">SUM(E51:E54)</f>
        <v>35287</v>
      </c>
      <c r="F50" s="114">
        <f t="shared" si="15"/>
        <v>45618</v>
      </c>
      <c r="G50" s="114">
        <f t="shared" si="15"/>
        <v>45618</v>
      </c>
      <c r="H50" s="114">
        <f t="shared" si="15"/>
        <v>44101</v>
      </c>
      <c r="I50" s="114">
        <f t="shared" si="15"/>
        <v>43650</v>
      </c>
      <c r="J50" s="114">
        <f t="shared" si="15"/>
        <v>43650</v>
      </c>
    </row>
    <row r="51" spans="1:10" x14ac:dyDescent="0.25">
      <c r="A51" s="70"/>
      <c r="B51" s="54" t="s">
        <v>88</v>
      </c>
      <c r="C51" s="58" t="s">
        <v>89</v>
      </c>
      <c r="D51" s="119">
        <v>10163</v>
      </c>
      <c r="E51" s="119">
        <v>8965</v>
      </c>
      <c r="F51" s="119">
        <v>10650</v>
      </c>
      <c r="G51" s="119">
        <v>10650</v>
      </c>
      <c r="H51" s="119">
        <v>10650</v>
      </c>
      <c r="I51" s="119">
        <v>10100</v>
      </c>
      <c r="J51" s="119">
        <v>10100</v>
      </c>
    </row>
    <row r="52" spans="1:10" ht="24.75" x14ac:dyDescent="0.25">
      <c r="A52" s="70"/>
      <c r="B52" s="52" t="s">
        <v>90</v>
      </c>
      <c r="C52" s="57" t="s">
        <v>91</v>
      </c>
      <c r="D52" s="106">
        <v>26329</v>
      </c>
      <c r="E52" s="106">
        <v>25020</v>
      </c>
      <c r="F52" s="106">
        <v>30476</v>
      </c>
      <c r="G52" s="106">
        <v>30476</v>
      </c>
      <c r="H52" s="106">
        <v>30557</v>
      </c>
      <c r="I52" s="106">
        <v>30600</v>
      </c>
      <c r="J52" s="106">
        <v>30600</v>
      </c>
    </row>
    <row r="53" spans="1:10" x14ac:dyDescent="0.25">
      <c r="A53" s="70"/>
      <c r="B53" s="52" t="s">
        <v>92</v>
      </c>
      <c r="C53" s="56" t="s">
        <v>93</v>
      </c>
      <c r="D53" s="106">
        <v>156</v>
      </c>
      <c r="E53" s="106">
        <v>225</v>
      </c>
      <c r="F53" s="106">
        <v>3250</v>
      </c>
      <c r="G53" s="106">
        <v>3250</v>
      </c>
      <c r="H53" s="106">
        <v>1700</v>
      </c>
      <c r="I53" s="106">
        <v>1700</v>
      </c>
      <c r="J53" s="106">
        <v>1700</v>
      </c>
    </row>
    <row r="54" spans="1:10" ht="15.75" thickBot="1" x14ac:dyDescent="0.3">
      <c r="A54" s="70"/>
      <c r="B54" s="66" t="s">
        <v>94</v>
      </c>
      <c r="C54" s="60" t="s">
        <v>95</v>
      </c>
      <c r="D54" s="121">
        <v>643</v>
      </c>
      <c r="E54" s="121">
        <v>1077</v>
      </c>
      <c r="F54" s="121">
        <v>1242</v>
      </c>
      <c r="G54" s="121">
        <v>1242</v>
      </c>
      <c r="H54" s="121">
        <v>1194</v>
      </c>
      <c r="I54" s="121">
        <v>1250</v>
      </c>
      <c r="J54" s="121">
        <v>1250</v>
      </c>
    </row>
    <row r="55" spans="1:10" ht="15.75" thickBot="1" x14ac:dyDescent="0.3">
      <c r="A55" s="70"/>
      <c r="B55" s="67" t="s">
        <v>96</v>
      </c>
      <c r="C55" s="59"/>
      <c r="D55" s="114">
        <f>SUM(D56:D59)</f>
        <v>181098</v>
      </c>
      <c r="E55" s="114">
        <f t="shared" ref="E55:J55" si="16">SUM(E56:E59)</f>
        <v>213468</v>
      </c>
      <c r="F55" s="114">
        <f t="shared" si="16"/>
        <v>300745</v>
      </c>
      <c r="G55" s="114">
        <f t="shared" si="16"/>
        <v>300745</v>
      </c>
      <c r="H55" s="114">
        <f t="shared" si="16"/>
        <v>280985</v>
      </c>
      <c r="I55" s="114">
        <f t="shared" si="16"/>
        <v>289262</v>
      </c>
      <c r="J55" s="114">
        <f t="shared" si="16"/>
        <v>289262</v>
      </c>
    </row>
    <row r="56" spans="1:10" x14ac:dyDescent="0.25">
      <c r="A56" s="70"/>
      <c r="B56" s="54" t="s">
        <v>98</v>
      </c>
      <c r="C56" s="58" t="s">
        <v>97</v>
      </c>
      <c r="D56" s="119">
        <v>58870</v>
      </c>
      <c r="E56" s="119">
        <v>72239</v>
      </c>
      <c r="F56" s="119">
        <v>132427</v>
      </c>
      <c r="G56" s="119">
        <v>132427</v>
      </c>
      <c r="H56" s="119">
        <v>91739</v>
      </c>
      <c r="I56" s="119">
        <v>96560</v>
      </c>
      <c r="J56" s="119">
        <v>96560</v>
      </c>
    </row>
    <row r="57" spans="1:10" x14ac:dyDescent="0.25">
      <c r="A57" s="70"/>
      <c r="B57" s="52" t="s">
        <v>99</v>
      </c>
      <c r="C57" s="56" t="s">
        <v>100</v>
      </c>
      <c r="D57" s="106">
        <v>81545</v>
      </c>
      <c r="E57" s="106">
        <v>84934</v>
      </c>
      <c r="F57" s="106">
        <v>94819</v>
      </c>
      <c r="G57" s="106">
        <v>94819</v>
      </c>
      <c r="H57" s="106">
        <v>105736</v>
      </c>
      <c r="I57" s="106">
        <v>110602</v>
      </c>
      <c r="J57" s="106">
        <v>110602</v>
      </c>
    </row>
    <row r="58" spans="1:10" x14ac:dyDescent="0.25">
      <c r="A58" s="70"/>
      <c r="B58" s="53" t="s">
        <v>101</v>
      </c>
      <c r="C58" s="56" t="s">
        <v>102</v>
      </c>
      <c r="D58" s="106">
        <v>14974</v>
      </c>
      <c r="E58" s="106">
        <v>16195</v>
      </c>
      <c r="F58" s="106">
        <v>17984</v>
      </c>
      <c r="G58" s="106">
        <v>17984</v>
      </c>
      <c r="H58" s="106">
        <v>21128</v>
      </c>
      <c r="I58" s="106">
        <v>22180</v>
      </c>
      <c r="J58" s="106">
        <v>22180</v>
      </c>
    </row>
    <row r="59" spans="1:10" ht="15.75" thickBot="1" x14ac:dyDescent="0.3">
      <c r="A59" s="70"/>
      <c r="B59" s="66" t="s">
        <v>103</v>
      </c>
      <c r="C59" s="60" t="s">
        <v>104</v>
      </c>
      <c r="D59" s="121">
        <v>25709</v>
      </c>
      <c r="E59" s="121">
        <v>40100</v>
      </c>
      <c r="F59" s="121">
        <v>55515</v>
      </c>
      <c r="G59" s="121">
        <v>55515</v>
      </c>
      <c r="H59" s="121">
        <v>62382</v>
      </c>
      <c r="I59" s="121">
        <v>59920</v>
      </c>
      <c r="J59" s="121">
        <v>59920</v>
      </c>
    </row>
    <row r="60" spans="1:10" ht="15.75" thickBot="1" x14ac:dyDescent="0.3">
      <c r="A60" s="70"/>
      <c r="B60" s="67" t="s">
        <v>105</v>
      </c>
      <c r="C60" s="59"/>
      <c r="D60" s="114">
        <f>SUM(D61:D63)</f>
        <v>6283</v>
      </c>
      <c r="E60" s="114">
        <f t="shared" ref="E60:J60" si="17">SUM(E61:E63)</f>
        <v>7422</v>
      </c>
      <c r="F60" s="114">
        <f t="shared" si="17"/>
        <v>9903</v>
      </c>
      <c r="G60" s="114">
        <f t="shared" si="17"/>
        <v>9684</v>
      </c>
      <c r="H60" s="114">
        <f t="shared" si="17"/>
        <v>10488</v>
      </c>
      <c r="I60" s="114">
        <f t="shared" si="17"/>
        <v>10940</v>
      </c>
      <c r="J60" s="114">
        <f t="shared" si="17"/>
        <v>10940</v>
      </c>
    </row>
    <row r="61" spans="1:10" x14ac:dyDescent="0.25">
      <c r="A61" s="70"/>
      <c r="B61" s="54" t="s">
        <v>106</v>
      </c>
      <c r="C61" s="58" t="s">
        <v>107</v>
      </c>
      <c r="D61" s="119">
        <v>5507</v>
      </c>
      <c r="E61" s="119">
        <v>6499</v>
      </c>
      <c r="F61" s="119">
        <v>8250</v>
      </c>
      <c r="G61" s="119">
        <v>8250</v>
      </c>
      <c r="H61" s="119">
        <v>9108</v>
      </c>
      <c r="I61" s="119">
        <v>9560</v>
      </c>
      <c r="J61" s="119">
        <v>9560</v>
      </c>
    </row>
    <row r="62" spans="1:10" x14ac:dyDescent="0.25">
      <c r="A62" s="70"/>
      <c r="B62" s="54" t="s">
        <v>131</v>
      </c>
      <c r="C62" s="58" t="s">
        <v>132</v>
      </c>
      <c r="D62" s="119">
        <v>776</v>
      </c>
      <c r="E62" s="119">
        <v>923</v>
      </c>
      <c r="F62" s="119">
        <v>1153</v>
      </c>
      <c r="G62" s="119">
        <v>1153</v>
      </c>
      <c r="H62" s="119">
        <v>880</v>
      </c>
      <c r="I62" s="119">
        <v>880</v>
      </c>
      <c r="J62" s="119">
        <v>880</v>
      </c>
    </row>
    <row r="63" spans="1:10" ht="15.75" thickBot="1" x14ac:dyDescent="0.3">
      <c r="A63" s="71"/>
      <c r="B63" s="52" t="s">
        <v>108</v>
      </c>
      <c r="C63" s="56" t="s">
        <v>109</v>
      </c>
      <c r="D63" s="106">
        <v>0</v>
      </c>
      <c r="E63" s="106">
        <v>0</v>
      </c>
      <c r="F63" s="106">
        <v>500</v>
      </c>
      <c r="G63" s="106">
        <v>281</v>
      </c>
      <c r="H63" s="106">
        <v>500</v>
      </c>
      <c r="I63" s="106">
        <v>500</v>
      </c>
      <c r="J63" s="106">
        <v>500</v>
      </c>
    </row>
    <row r="64" spans="1:10" x14ac:dyDescent="0.25">
      <c r="A64" s="94"/>
      <c r="B64" s="94"/>
      <c r="C64" s="127"/>
      <c r="D64" s="128"/>
      <c r="E64" s="128"/>
      <c r="F64" s="128"/>
      <c r="G64" s="128"/>
      <c r="H64" s="128"/>
      <c r="I64" s="128"/>
      <c r="J64" s="128"/>
    </row>
    <row r="65" spans="1:10" ht="15.75" thickBot="1" x14ac:dyDescent="0.3"/>
    <row r="66" spans="1:10" ht="15.75" thickBot="1" x14ac:dyDescent="0.3">
      <c r="A66" s="138" t="s">
        <v>110</v>
      </c>
      <c r="B66" s="139"/>
      <c r="C66" s="140"/>
      <c r="D66" s="114">
        <f>D67+D71+D73+D77+D80</f>
        <v>14710</v>
      </c>
      <c r="E66" s="114">
        <f t="shared" ref="E66:J66" si="18">E67+E71+E73+E77+E80</f>
        <v>80818</v>
      </c>
      <c r="F66" s="114">
        <f t="shared" si="18"/>
        <v>521892</v>
      </c>
      <c r="G66" s="114">
        <f t="shared" si="18"/>
        <v>402019</v>
      </c>
      <c r="H66" s="114">
        <f t="shared" si="18"/>
        <v>169155</v>
      </c>
      <c r="I66" s="114">
        <f t="shared" si="18"/>
        <v>6678</v>
      </c>
      <c r="J66" s="114">
        <f t="shared" si="18"/>
        <v>8678</v>
      </c>
    </row>
    <row r="67" spans="1:10" ht="15.75" thickBot="1" x14ac:dyDescent="0.3">
      <c r="A67" s="69">
        <v>700</v>
      </c>
      <c r="B67" s="64" t="s">
        <v>71</v>
      </c>
      <c r="C67" s="62"/>
      <c r="D67" s="118">
        <f>SUM(D68:D70)</f>
        <v>540</v>
      </c>
      <c r="E67" s="118">
        <f t="shared" ref="E67:J67" si="19">SUM(E68:E70)</f>
        <v>67395</v>
      </c>
      <c r="F67" s="118">
        <f t="shared" si="19"/>
        <v>210873</v>
      </c>
      <c r="G67" s="118">
        <f t="shared" si="19"/>
        <v>91000</v>
      </c>
      <c r="H67" s="118">
        <f t="shared" si="19"/>
        <v>0</v>
      </c>
      <c r="I67" s="118">
        <f t="shared" si="19"/>
        <v>0</v>
      </c>
      <c r="J67" s="118">
        <f t="shared" si="19"/>
        <v>8678</v>
      </c>
    </row>
    <row r="68" spans="1:10" x14ac:dyDescent="0.25">
      <c r="A68" s="70"/>
      <c r="B68" s="65" t="s">
        <v>67</v>
      </c>
      <c r="C68" s="58" t="s">
        <v>114</v>
      </c>
      <c r="D68" s="119"/>
      <c r="E68" s="119"/>
      <c r="F68" s="119"/>
      <c r="G68" s="119"/>
      <c r="H68" s="119"/>
      <c r="I68" s="119"/>
      <c r="J68" s="119"/>
    </row>
    <row r="69" spans="1:10" x14ac:dyDescent="0.25">
      <c r="A69" s="70"/>
      <c r="B69" s="65" t="s">
        <v>67</v>
      </c>
      <c r="C69" s="56" t="s">
        <v>115</v>
      </c>
      <c r="D69" s="106"/>
      <c r="E69" s="106"/>
      <c r="F69" s="106"/>
      <c r="G69" s="106"/>
      <c r="H69" s="106"/>
      <c r="I69" s="106"/>
      <c r="J69" s="106"/>
    </row>
    <row r="70" spans="1:10" ht="15.75" thickBot="1" x14ac:dyDescent="0.3">
      <c r="A70" s="70"/>
      <c r="B70" s="65" t="s">
        <v>75</v>
      </c>
      <c r="C70" s="60" t="s">
        <v>116</v>
      </c>
      <c r="D70" s="121">
        <v>540</v>
      </c>
      <c r="E70" s="121">
        <v>67395</v>
      </c>
      <c r="F70" s="121">
        <v>210873</v>
      </c>
      <c r="G70" s="121">
        <v>91000</v>
      </c>
      <c r="H70" s="121"/>
      <c r="I70" s="121"/>
      <c r="J70" s="121">
        <v>8678</v>
      </c>
    </row>
    <row r="71" spans="1:10" ht="15.75" thickBot="1" x14ac:dyDescent="0.3">
      <c r="A71" s="70"/>
      <c r="B71" s="67" t="s">
        <v>111</v>
      </c>
      <c r="C71" s="59"/>
      <c r="D71" s="114">
        <f>D72</f>
        <v>14170</v>
      </c>
      <c r="E71" s="114">
        <f t="shared" ref="E71:J71" si="20">E72</f>
        <v>0</v>
      </c>
      <c r="F71" s="114">
        <f t="shared" si="20"/>
        <v>0</v>
      </c>
      <c r="G71" s="114">
        <f t="shared" si="20"/>
        <v>0</v>
      </c>
      <c r="H71" s="114">
        <f t="shared" si="20"/>
        <v>5219</v>
      </c>
      <c r="I71" s="114">
        <f t="shared" si="20"/>
        <v>0</v>
      </c>
      <c r="J71" s="114">
        <f t="shared" si="20"/>
        <v>0</v>
      </c>
    </row>
    <row r="72" spans="1:10" ht="15.75" thickBot="1" x14ac:dyDescent="0.3">
      <c r="A72" s="70"/>
      <c r="B72" s="65" t="s">
        <v>78</v>
      </c>
      <c r="C72" s="61" t="s">
        <v>79</v>
      </c>
      <c r="D72" s="123">
        <v>14170</v>
      </c>
      <c r="E72" s="123"/>
      <c r="F72" s="123"/>
      <c r="G72" s="123"/>
      <c r="H72" s="123">
        <v>5219</v>
      </c>
      <c r="I72" s="123"/>
      <c r="J72" s="123"/>
    </row>
    <row r="73" spans="1:10" ht="15.75" thickBot="1" x14ac:dyDescent="0.3">
      <c r="A73" s="70"/>
      <c r="B73" s="67" t="s">
        <v>80</v>
      </c>
      <c r="C73" s="59"/>
      <c r="D73" s="114">
        <f>SUM(D74:D76)</f>
        <v>0</v>
      </c>
      <c r="E73" s="114">
        <f t="shared" ref="E73:J73" si="21">SUM(E74:E76)</f>
        <v>0</v>
      </c>
      <c r="F73" s="114">
        <f t="shared" si="21"/>
        <v>8550</v>
      </c>
      <c r="G73" s="114">
        <f t="shared" si="21"/>
        <v>8550</v>
      </c>
      <c r="H73" s="114">
        <f t="shared" si="21"/>
        <v>0</v>
      </c>
      <c r="I73" s="114">
        <f t="shared" si="21"/>
        <v>6678</v>
      </c>
      <c r="J73" s="114">
        <f t="shared" si="21"/>
        <v>0</v>
      </c>
    </row>
    <row r="74" spans="1:10" x14ac:dyDescent="0.25">
      <c r="A74" s="70"/>
      <c r="B74" s="65" t="s">
        <v>113</v>
      </c>
      <c r="C74" s="58" t="s">
        <v>117</v>
      </c>
      <c r="D74" s="119"/>
      <c r="E74" s="119"/>
      <c r="F74" s="119"/>
      <c r="G74" s="119"/>
      <c r="H74" s="119"/>
      <c r="I74" s="119">
        <v>6678</v>
      </c>
      <c r="J74" s="119"/>
    </row>
    <row r="75" spans="1:10" x14ac:dyDescent="0.25">
      <c r="A75" s="70"/>
      <c r="B75" s="65" t="s">
        <v>81</v>
      </c>
      <c r="C75" s="56" t="s">
        <v>136</v>
      </c>
      <c r="D75" s="106"/>
      <c r="E75" s="106"/>
      <c r="F75" s="106">
        <v>8550</v>
      </c>
      <c r="G75" s="106">
        <v>8550</v>
      </c>
      <c r="H75" s="106"/>
      <c r="I75" s="106"/>
      <c r="J75" s="106"/>
    </row>
    <row r="76" spans="1:10" ht="15.75" thickBot="1" x14ac:dyDescent="0.3">
      <c r="A76" s="70"/>
      <c r="B76" s="65"/>
      <c r="C76" s="60"/>
      <c r="D76" s="121"/>
      <c r="E76" s="121"/>
      <c r="F76" s="121"/>
      <c r="G76" s="121"/>
      <c r="H76" s="121"/>
      <c r="I76" s="121"/>
      <c r="J76" s="121"/>
    </row>
    <row r="77" spans="1:10" ht="15.75" thickBot="1" x14ac:dyDescent="0.3">
      <c r="A77" s="70"/>
      <c r="B77" s="93" t="s">
        <v>112</v>
      </c>
      <c r="C77" s="59"/>
      <c r="D77" s="114">
        <f t="shared" ref="D77:G77" si="22">D79+D78</f>
        <v>0</v>
      </c>
      <c r="E77" s="114">
        <f t="shared" si="22"/>
        <v>13423</v>
      </c>
      <c r="F77" s="114">
        <f t="shared" si="22"/>
        <v>79500</v>
      </c>
      <c r="G77" s="114">
        <f t="shared" si="22"/>
        <v>79500</v>
      </c>
      <c r="H77" s="114">
        <f>H79+H78</f>
        <v>79438</v>
      </c>
      <c r="I77" s="114">
        <f t="shared" ref="I77:J77" si="23">I79</f>
        <v>0</v>
      </c>
      <c r="J77" s="115">
        <f t="shared" si="23"/>
        <v>0</v>
      </c>
    </row>
    <row r="78" spans="1:10" ht="24.75" x14ac:dyDescent="0.25">
      <c r="A78" s="91"/>
      <c r="B78" s="99" t="s">
        <v>90</v>
      </c>
      <c r="C78" s="100" t="s">
        <v>91</v>
      </c>
      <c r="D78" s="119"/>
      <c r="E78" s="119">
        <v>13423</v>
      </c>
      <c r="F78" s="119"/>
      <c r="G78" s="119"/>
      <c r="H78" s="119"/>
      <c r="I78" s="119"/>
      <c r="J78" s="119"/>
    </row>
    <row r="79" spans="1:10" ht="15.75" thickBot="1" x14ac:dyDescent="0.3">
      <c r="A79" s="70"/>
      <c r="B79" s="101" t="s">
        <v>94</v>
      </c>
      <c r="C79" s="60" t="s">
        <v>133</v>
      </c>
      <c r="D79" s="121"/>
      <c r="E79" s="121"/>
      <c r="F79" s="121">
        <v>79500</v>
      </c>
      <c r="G79" s="121">
        <v>79500</v>
      </c>
      <c r="H79" s="121">
        <v>79438</v>
      </c>
      <c r="I79" s="121"/>
      <c r="J79" s="121"/>
    </row>
    <row r="80" spans="1:10" ht="15.75" thickBot="1" x14ac:dyDescent="0.3">
      <c r="A80" s="70"/>
      <c r="B80" s="93" t="s">
        <v>96</v>
      </c>
      <c r="C80" s="59"/>
      <c r="D80" s="114">
        <f t="shared" ref="D80:E80" si="24">D81+D82</f>
        <v>0</v>
      </c>
      <c r="E80" s="114">
        <f t="shared" si="24"/>
        <v>0</v>
      </c>
      <c r="F80" s="114">
        <f>F81+F82</f>
        <v>222969</v>
      </c>
      <c r="G80" s="114">
        <f t="shared" ref="G80:J80" si="25">G81+G82</f>
        <v>222969</v>
      </c>
      <c r="H80" s="114">
        <f t="shared" si="25"/>
        <v>84498</v>
      </c>
      <c r="I80" s="114">
        <f t="shared" si="25"/>
        <v>0</v>
      </c>
      <c r="J80" s="114">
        <f t="shared" si="25"/>
        <v>0</v>
      </c>
    </row>
    <row r="81" spans="1:11" x14ac:dyDescent="0.25">
      <c r="A81" s="91"/>
      <c r="B81" s="97" t="s">
        <v>98</v>
      </c>
      <c r="C81" s="98" t="s">
        <v>97</v>
      </c>
      <c r="D81" s="123"/>
      <c r="E81" s="123"/>
      <c r="F81" s="123">
        <v>220469</v>
      </c>
      <c r="G81" s="123">
        <v>220469</v>
      </c>
      <c r="H81" s="123">
        <v>84498</v>
      </c>
      <c r="I81" s="123"/>
      <c r="J81" s="123"/>
    </row>
    <row r="82" spans="1:11" ht="15.75" thickBot="1" x14ac:dyDescent="0.3">
      <c r="A82" s="71"/>
      <c r="B82" s="96" t="s">
        <v>118</v>
      </c>
      <c r="C82" s="95" t="s">
        <v>104</v>
      </c>
      <c r="D82" s="121"/>
      <c r="E82" s="121"/>
      <c r="F82" s="121">
        <v>2500</v>
      </c>
      <c r="G82" s="121">
        <v>2500</v>
      </c>
      <c r="H82" s="121"/>
      <c r="I82" s="121"/>
      <c r="J82" s="121"/>
    </row>
    <row r="83" spans="1:11" ht="15.75" thickBot="1" x14ac:dyDescent="0.3">
      <c r="A83" s="141" t="s">
        <v>134</v>
      </c>
      <c r="B83" s="142"/>
      <c r="C83" s="143"/>
      <c r="D83" s="114">
        <f t="shared" ref="D83:G83" si="26">SUM(D84)</f>
        <v>14130</v>
      </c>
      <c r="E83" s="114">
        <f t="shared" si="26"/>
        <v>14259</v>
      </c>
      <c r="F83" s="114">
        <f t="shared" si="26"/>
        <v>14428</v>
      </c>
      <c r="G83" s="114">
        <f t="shared" si="26"/>
        <v>14428</v>
      </c>
      <c r="H83" s="114">
        <f>SUM(H84)</f>
        <v>14567</v>
      </c>
      <c r="I83" s="114">
        <f t="shared" ref="I83:J83" si="27">SUM(I84)</f>
        <v>14715</v>
      </c>
      <c r="J83" s="114">
        <f t="shared" si="27"/>
        <v>14865</v>
      </c>
    </row>
    <row r="84" spans="1:11" ht="15.75" thickBot="1" x14ac:dyDescent="0.3">
      <c r="A84" s="69">
        <v>800</v>
      </c>
      <c r="B84" s="88" t="s">
        <v>66</v>
      </c>
      <c r="C84" s="89"/>
      <c r="D84" s="114">
        <f t="shared" ref="D84:G84" si="28">SUM(D85)</f>
        <v>14130</v>
      </c>
      <c r="E84" s="114">
        <f t="shared" si="28"/>
        <v>14259</v>
      </c>
      <c r="F84" s="114">
        <f t="shared" si="28"/>
        <v>14428</v>
      </c>
      <c r="G84" s="114">
        <f t="shared" si="28"/>
        <v>14428</v>
      </c>
      <c r="H84" s="114">
        <f>SUM(H85)</f>
        <v>14567</v>
      </c>
      <c r="I84" s="114">
        <f t="shared" ref="I84:J84" si="29">SUM(I85)</f>
        <v>14715</v>
      </c>
      <c r="J84" s="114">
        <f t="shared" si="29"/>
        <v>14865</v>
      </c>
    </row>
    <row r="85" spans="1:11" ht="15.75" thickBot="1" x14ac:dyDescent="0.3">
      <c r="A85" s="71"/>
      <c r="B85" s="90" t="s">
        <v>130</v>
      </c>
      <c r="C85" s="85" t="s">
        <v>135</v>
      </c>
      <c r="D85" s="110">
        <v>14130</v>
      </c>
      <c r="E85" s="104">
        <v>14259</v>
      </c>
      <c r="F85" s="110">
        <v>14428</v>
      </c>
      <c r="G85" s="104">
        <v>14428</v>
      </c>
      <c r="H85" s="110">
        <v>14567</v>
      </c>
      <c r="I85" s="104">
        <v>14715</v>
      </c>
      <c r="J85" s="125">
        <v>14865</v>
      </c>
      <c r="K85" s="91"/>
    </row>
    <row r="88" spans="1:11" x14ac:dyDescent="0.25">
      <c r="C88" t="s">
        <v>143</v>
      </c>
    </row>
    <row r="89" spans="1:11" x14ac:dyDescent="0.25">
      <c r="C89" t="s">
        <v>144</v>
      </c>
    </row>
    <row r="90" spans="1:11" x14ac:dyDescent="0.25">
      <c r="D90" s="94"/>
    </row>
    <row r="91" spans="1:11" x14ac:dyDescent="0.25">
      <c r="C91" t="s">
        <v>147</v>
      </c>
    </row>
    <row r="92" spans="1:11" x14ac:dyDescent="0.25">
      <c r="C92" t="s">
        <v>146</v>
      </c>
    </row>
  </sheetData>
  <mergeCells count="11">
    <mergeCell ref="A34:C34"/>
    <mergeCell ref="A66:C66"/>
    <mergeCell ref="A83:C83"/>
    <mergeCell ref="A6:C6"/>
    <mergeCell ref="A7:C7"/>
    <mergeCell ref="A10:C10"/>
    <mergeCell ref="A21:C21"/>
    <mergeCell ref="A24:C24"/>
    <mergeCell ref="B11:C11"/>
    <mergeCell ref="B15:C15"/>
    <mergeCell ref="B19:C19"/>
  </mergeCells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zastupiteľstvo</vt:lpstr>
      <vt:lpstr>Hárok2</vt:lpstr>
      <vt:lpstr>Hárok2!Názvy_tlače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ocu</dc:creator>
  <cp:lastModifiedBy>ocu</cp:lastModifiedBy>
  <cp:lastPrinted>2019-12-12T07:18:25Z</cp:lastPrinted>
  <dcterms:created xsi:type="dcterms:W3CDTF">2019-10-31T11:45:20Z</dcterms:created>
  <dcterms:modified xsi:type="dcterms:W3CDTF">2020-04-06T08:34:01Z</dcterms:modified>
</cp:coreProperties>
</file>